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Vyúčtování" sheetId="1" r:id="rId1"/>
  </sheets>
  <definedNames>
    <definedName name="_xlnm.Print_Area" localSheetId="0">'Vyúčtování'!$C$2:$S$104</definedName>
  </definedNames>
  <calcPr fullCalcOnLoad="1"/>
</workbook>
</file>

<file path=xl/sharedStrings.xml><?xml version="1.0" encoding="utf-8"?>
<sst xmlns="http://schemas.openxmlformats.org/spreadsheetml/2006/main" count="63" uniqueCount="47">
  <si>
    <t>Cena</t>
  </si>
  <si>
    <t>Den</t>
  </si>
  <si>
    <t>Útrata</t>
  </si>
  <si>
    <t>Položka</t>
  </si>
  <si>
    <t>Příjmy</t>
  </si>
  <si>
    <t>Výdaje</t>
  </si>
  <si>
    <t>Částka</t>
  </si>
  <si>
    <t>Za den</t>
  </si>
  <si>
    <t>údaj</t>
  </si>
  <si>
    <t>NASTAVENÍ</t>
  </si>
  <si>
    <t>TD</t>
  </si>
  <si>
    <t>Skupina</t>
  </si>
  <si>
    <t>Popis</t>
  </si>
  <si>
    <t>Celkem</t>
  </si>
  <si>
    <t>Útraty přehled</t>
  </si>
  <si>
    <t>Drogerie</t>
  </si>
  <si>
    <t>Zdraví</t>
  </si>
  <si>
    <t>Jídlo na den</t>
  </si>
  <si>
    <t>Zábava</t>
  </si>
  <si>
    <t>Ostatní</t>
  </si>
  <si>
    <t>Oblečení</t>
  </si>
  <si>
    <t>Pohyb celkem</t>
  </si>
  <si>
    <t>Průměrně na den</t>
  </si>
  <si>
    <t>Kdy</t>
  </si>
  <si>
    <t>Přijato</t>
  </si>
  <si>
    <t>Dnů v období</t>
  </si>
  <si>
    <t>Poslední</t>
  </si>
  <si>
    <t>Období</t>
  </si>
  <si>
    <t>Jídlo</t>
  </si>
  <si>
    <t>Výplata</t>
  </si>
  <si>
    <t>Mazličci</t>
  </si>
  <si>
    <t>Způsob</t>
  </si>
  <si>
    <t>Výběry</t>
  </si>
  <si>
    <t>Vydáno</t>
  </si>
  <si>
    <t>Převedeno</t>
  </si>
  <si>
    <t>Celkem výběry</t>
  </si>
  <si>
    <t>Počáteční stav</t>
  </si>
  <si>
    <t>Konečný stav</t>
  </si>
  <si>
    <t>Hotovost</t>
  </si>
  <si>
    <t>Účet</t>
  </si>
  <si>
    <t>Skutečný stav</t>
  </si>
  <si>
    <t>Ztráta hotovost</t>
  </si>
  <si>
    <t>Ztráta účet</t>
  </si>
  <si>
    <t>Ztráta celkem</t>
  </si>
  <si>
    <t>- rezerva 2 -</t>
  </si>
  <si>
    <t>- rezerva 1 -</t>
  </si>
  <si>
    <t>- rezerva 3 -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</si>
</sst>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;@"/>
    <numFmt numFmtId="166" formatCode="[$-405]d\.\ mmmm\ yyyy"/>
    <numFmt numFmtId="167" formatCode="[$-F800]dddd\,\ mmmm\ dd\,\ yyyy"/>
    <numFmt numFmtId="168" formatCode="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color indexed="61"/>
      <name val="Arial"/>
      <family val="2"/>
    </font>
    <font>
      <i/>
      <sz val="9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i/>
      <sz val="14"/>
      <color indexed="61"/>
      <name val="Arial"/>
      <family val="2"/>
    </font>
    <font>
      <b/>
      <i/>
      <sz val="11"/>
      <color indexed="61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 vertical="center"/>
    </xf>
    <xf numFmtId="164" fontId="0" fillId="3" borderId="0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" fontId="0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164" fontId="0" fillId="32" borderId="0" xfId="0" applyNumberForma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center" vertical="center"/>
    </xf>
    <xf numFmtId="164" fontId="0" fillId="32" borderId="0" xfId="0" applyNumberFormat="1" applyFill="1" applyBorder="1" applyAlignment="1">
      <alignment horizontal="left" vertical="center"/>
    </xf>
    <xf numFmtId="1" fontId="0" fillId="32" borderId="0" xfId="0" applyNumberFormat="1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164" fontId="6" fillId="32" borderId="0" xfId="0" applyNumberFormat="1" applyFont="1" applyFill="1" applyBorder="1" applyAlignment="1" applyProtection="1">
      <alignment horizontal="right" vertical="center"/>
      <protection locked="0"/>
    </xf>
    <xf numFmtId="1" fontId="0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vertical="center"/>
      <protection locked="0"/>
    </xf>
    <xf numFmtId="164" fontId="6" fillId="32" borderId="13" xfId="0" applyNumberFormat="1" applyFont="1" applyFill="1" applyBorder="1" applyAlignment="1" applyProtection="1">
      <alignment horizontal="right" vertical="center"/>
      <protection locked="0"/>
    </xf>
    <xf numFmtId="164" fontId="0" fillId="32" borderId="13" xfId="0" applyNumberFormat="1" applyFill="1" applyBorder="1" applyAlignment="1">
      <alignment horizontal="right" vertical="center"/>
    </xf>
    <xf numFmtId="1" fontId="0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 applyProtection="1">
      <alignment horizontal="left" vertical="center"/>
      <protection locked="0"/>
    </xf>
    <xf numFmtId="0" fontId="6" fillId="32" borderId="13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>
      <alignment horizontal="left" vertical="center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164" fontId="0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164" fontId="3" fillId="33" borderId="15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164" fontId="3" fillId="33" borderId="10" xfId="0" applyNumberFormat="1" applyFont="1" applyFill="1" applyBorder="1" applyAlignment="1" applyProtection="1">
      <alignment horizontal="right" vertical="center"/>
      <protection/>
    </xf>
    <xf numFmtId="164" fontId="0" fillId="34" borderId="10" xfId="0" applyNumberFormat="1" applyFont="1" applyFill="1" applyBorder="1" applyAlignment="1" applyProtection="1">
      <alignment vertical="center"/>
      <protection/>
    </xf>
    <xf numFmtId="164" fontId="0" fillId="34" borderId="15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6" fillId="4" borderId="16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32" borderId="0" xfId="0" applyFill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164" fontId="0" fillId="3" borderId="0" xfId="0" applyNumberFormat="1" applyFont="1" applyFill="1" applyBorder="1" applyAlignment="1" applyProtection="1">
      <alignment horizontal="right" vertical="center"/>
      <protection/>
    </xf>
    <xf numFmtId="164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right" vertical="center"/>
    </xf>
    <xf numFmtId="0" fontId="6" fillId="32" borderId="0" xfId="0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vertical="center"/>
    </xf>
    <xf numFmtId="0" fontId="0" fillId="4" borderId="11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 horizontal="center" vertical="center"/>
      <protection/>
    </xf>
    <xf numFmtId="164" fontId="0" fillId="34" borderId="10" xfId="0" applyNumberFormat="1" applyFont="1" applyFill="1" applyBorder="1" applyAlignment="1" applyProtection="1">
      <alignment horizontal="right" vertical="center"/>
      <protection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33" borderId="16" xfId="0" applyNumberFormat="1" applyFont="1" applyFill="1" applyBorder="1" applyAlignment="1">
      <alignment horizontal="right" vertical="center"/>
    </xf>
    <xf numFmtId="164" fontId="8" fillId="33" borderId="15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164" fontId="8" fillId="33" borderId="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6" xfId="0" applyNumberFormat="1" applyFont="1" applyFill="1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8" fillId="32" borderId="18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0" fontId="28" fillId="32" borderId="12" xfId="0" applyFont="1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1" fontId="28" fillId="32" borderId="18" xfId="0" applyNumberFormat="1" applyFont="1" applyFill="1" applyBorder="1" applyAlignment="1">
      <alignment horizontal="center" vertical="center"/>
    </xf>
    <xf numFmtId="1" fontId="28" fillId="32" borderId="17" xfId="0" applyNumberFormat="1" applyFont="1" applyFill="1" applyBorder="1" applyAlignment="1">
      <alignment horizontal="center" vertical="center"/>
    </xf>
    <xf numFmtId="1" fontId="28" fillId="32" borderId="12" xfId="0" applyNumberFormat="1" applyFont="1" applyFill="1" applyBorder="1" applyAlignment="1">
      <alignment horizontal="center" vertical="center"/>
    </xf>
    <xf numFmtId="1" fontId="28" fillId="32" borderId="11" xfId="0" applyNumberFormat="1" applyFont="1" applyFill="1" applyBorder="1" applyAlignment="1">
      <alignment horizontal="center" vertical="center"/>
    </xf>
    <xf numFmtId="1" fontId="28" fillId="32" borderId="0" xfId="0" applyNumberFormat="1" applyFont="1" applyFill="1" applyBorder="1" applyAlignment="1">
      <alignment horizontal="center" vertical="center"/>
    </xf>
    <xf numFmtId="1" fontId="28" fillId="32" borderId="10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 applyProtection="1">
      <alignment horizontal="left" vertical="center"/>
      <protection/>
    </xf>
    <xf numFmtId="0" fontId="29" fillId="32" borderId="18" xfId="0" applyFont="1" applyFill="1" applyBorder="1" applyAlignment="1">
      <alignment horizontal="center"/>
    </xf>
    <xf numFmtId="0" fontId="29" fillId="32" borderId="17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0" fillId="33" borderId="16" xfId="0" applyFont="1" applyFill="1" applyBorder="1" applyAlignment="1" applyProtection="1">
      <alignment horizontal="left" vertical="center"/>
      <protection/>
    </xf>
    <xf numFmtId="164" fontId="0" fillId="33" borderId="15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164" fontId="0" fillId="34" borderId="10" xfId="0" applyNumberFormat="1" applyFont="1" applyFill="1" applyBorder="1" applyAlignment="1" applyProtection="1">
      <alignment vertical="center"/>
      <protection/>
    </xf>
    <xf numFmtId="0" fontId="48" fillId="4" borderId="18" xfId="0" applyFont="1" applyFill="1" applyBorder="1" applyAlignment="1" applyProtection="1">
      <alignment horizontal="left" vertical="center"/>
      <protection locked="0"/>
    </xf>
    <xf numFmtId="0" fontId="48" fillId="4" borderId="17" xfId="0" applyFont="1" applyFill="1" applyBorder="1" applyAlignment="1" applyProtection="1">
      <alignment horizontal="left" vertical="center"/>
      <protection locked="0"/>
    </xf>
    <xf numFmtId="0" fontId="48" fillId="4" borderId="11" xfId="0" applyFont="1" applyFill="1" applyBorder="1" applyAlignment="1" applyProtection="1">
      <alignment horizontal="left" vertical="center"/>
      <protection locked="0"/>
    </xf>
    <xf numFmtId="0" fontId="48" fillId="4" borderId="0" xfId="0" applyFont="1" applyFill="1" applyBorder="1" applyAlignment="1" applyProtection="1">
      <alignment horizontal="left" vertical="center"/>
      <protection locked="0"/>
    </xf>
    <xf numFmtId="0" fontId="48" fillId="4" borderId="14" xfId="0" applyFont="1" applyFill="1" applyBorder="1" applyAlignment="1" applyProtection="1">
      <alignment horizontal="left" vertical="center"/>
      <protection locked="0"/>
    </xf>
    <xf numFmtId="0" fontId="48" fillId="4" borderId="16" xfId="0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32" borderId="0" xfId="0" applyFont="1" applyFill="1" applyBorder="1" applyAlignment="1" applyProtection="1">
      <alignment horizontal="left" vertical="center"/>
      <protection locked="0"/>
    </xf>
    <xf numFmtId="0" fontId="48" fillId="32" borderId="0" xfId="0" applyFont="1" applyFill="1" applyBorder="1" applyAlignment="1" applyProtection="1">
      <alignment vertical="center"/>
      <protection locked="0"/>
    </xf>
    <xf numFmtId="164" fontId="48" fillId="32" borderId="0" xfId="0" applyNumberFormat="1" applyFont="1" applyFill="1" applyBorder="1" applyAlignment="1" applyProtection="1">
      <alignment horizontal="right" vertical="center"/>
      <protection locked="0"/>
    </xf>
    <xf numFmtId="0" fontId="48" fillId="32" borderId="0" xfId="0" applyFont="1" applyFill="1" applyBorder="1" applyAlignment="1" applyProtection="1">
      <alignment horizontal="center" vertical="center"/>
      <protection locked="0"/>
    </xf>
    <xf numFmtId="0" fontId="48" fillId="4" borderId="11" xfId="0" applyFont="1" applyFill="1" applyBorder="1" applyAlignment="1" applyProtection="1">
      <alignment vertical="center"/>
      <protection locked="0"/>
    </xf>
    <xf numFmtId="0" fontId="48" fillId="4" borderId="0" xfId="0" applyFont="1" applyFill="1" applyBorder="1" applyAlignment="1" applyProtection="1">
      <alignment horizontal="center" vertical="center"/>
      <protection locked="0"/>
    </xf>
    <xf numFmtId="164" fontId="48" fillId="34" borderId="10" xfId="0" applyNumberFormat="1" applyFont="1" applyFill="1" applyBorder="1" applyAlignment="1" applyProtection="1">
      <alignment vertical="center"/>
      <protection locked="0"/>
    </xf>
    <xf numFmtId="168" fontId="48" fillId="34" borderId="0" xfId="0" applyNumberFormat="1" applyFont="1" applyFill="1" applyBorder="1" applyAlignment="1" applyProtection="1">
      <alignment horizontal="center" vertical="center"/>
      <protection locked="0"/>
    </xf>
    <xf numFmtId="168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4" borderId="11" xfId="0" applyFont="1" applyFill="1" applyBorder="1" applyAlignment="1" applyProtection="1" quotePrefix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ill>
        <patternFill>
          <bgColor indexed="47"/>
        </patternFill>
      </fill>
      <border>
        <left/>
        <top style="thin"/>
        <bottom style="thin"/>
      </border>
    </dxf>
    <dxf>
      <fill>
        <patternFill>
          <bgColor indexed="9"/>
        </patternFill>
      </fill>
      <border>
        <left/>
      </border>
    </dxf>
    <dxf>
      <fill>
        <patternFill>
          <bgColor indexed="47"/>
        </patternFill>
      </fill>
      <border>
        <left/>
        <top style="thin"/>
        <bottom style="thin"/>
      </border>
    </dxf>
    <dxf>
      <fill>
        <patternFill>
          <bgColor indexed="42"/>
        </patternFill>
      </fill>
      <border>
        <left/>
      </border>
    </dxf>
    <dxf>
      <font>
        <b/>
        <i val="0"/>
      </font>
      <fill>
        <patternFill>
          <bgColor indexed="47"/>
        </patternFill>
      </fill>
      <border>
        <right style="thin"/>
        <top style="thin"/>
        <bottom style="thin"/>
      </border>
    </dxf>
    <dxf>
      <fill>
        <patternFill>
          <bgColor indexed="47"/>
        </patternFill>
      </fill>
      <border>
        <right style="thin"/>
      </border>
    </dxf>
    <dxf>
      <fill>
        <patternFill>
          <bgColor indexed="47"/>
        </patternFill>
      </fill>
      <border>
        <top style="thin"/>
        <bottom style="thin"/>
      </border>
    </dxf>
    <dxf>
      <fill>
        <patternFill>
          <bgColor indexed="43"/>
        </patternFill>
      </fill>
    </dxf>
    <dxf>
      <fill>
        <patternFill>
          <bgColor indexed="47"/>
        </patternFill>
      </fill>
      <border>
        <left style="thin"/>
        <top style="thin"/>
        <bottom style="thin"/>
      </border>
    </dxf>
    <dxf>
      <fill>
        <patternFill>
          <bgColor indexed="42"/>
        </patternFill>
      </fill>
      <border>
        <left style="thin"/>
      </border>
    </dxf>
    <dxf>
      <fill>
        <patternFill>
          <bgColor rgb="FFCCFFCC"/>
        </patternFill>
      </fill>
      <border>
        <left style="thin">
          <color rgb="FF000000"/>
        </left>
      </border>
    </dxf>
    <dxf>
      <fill>
        <patternFill>
          <bgColor rgb="FFFFCC99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right style="thin">
          <color rgb="FF000000"/>
        </right>
      </border>
    </dxf>
    <dxf>
      <font>
        <b/>
        <i val="0"/>
      </font>
      <fill>
        <patternFill>
          <bgColor rgb="FFFFCC99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>
          <color rgb="FF000000"/>
        </lef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0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2.75"/>
  <cols>
    <col min="1" max="1" width="2.7109375" style="2" customWidth="1"/>
    <col min="2" max="2" width="3.57421875" style="2" customWidth="1"/>
    <col min="3" max="3" width="3.28125" style="5" customWidth="1"/>
    <col min="4" max="4" width="9.140625" style="26" customWidth="1"/>
    <col min="5" max="5" width="27.421875" style="1" customWidth="1"/>
    <col min="6" max="6" width="9.421875" style="1" customWidth="1"/>
    <col min="7" max="7" width="8.7109375" style="7" customWidth="1"/>
    <col min="8" max="8" width="4.7109375" style="5" hidden="1" customWidth="1"/>
    <col min="9" max="9" width="9.00390625" style="5" hidden="1" customWidth="1"/>
    <col min="10" max="10" width="8.7109375" style="9" customWidth="1"/>
    <col min="11" max="11" width="3.28125" style="2" customWidth="1"/>
    <col min="12" max="12" width="20.7109375" style="2" customWidth="1"/>
    <col min="13" max="13" width="3.7109375" style="55" customWidth="1"/>
    <col min="14" max="14" width="8.8515625" style="2" customWidth="1"/>
    <col min="15" max="15" width="9.28125" style="48" hidden="1" customWidth="1"/>
    <col min="16" max="16" width="3.28125" style="1" customWidth="1"/>
    <col min="17" max="17" width="20.7109375" style="2" customWidth="1"/>
    <col min="18" max="18" width="3.7109375" style="2" customWidth="1"/>
    <col min="19" max="19" width="8.7109375" style="2" customWidth="1"/>
    <col min="20" max="20" width="9.28125" style="48" hidden="1" customWidth="1"/>
    <col min="21" max="21" width="3.28125" style="2" customWidth="1"/>
    <col min="22" max="16384" width="9.140625" style="2" customWidth="1"/>
  </cols>
  <sheetData>
    <row r="1" ht="12.75" customHeight="1"/>
    <row r="2" spans="2:21" ht="12.75" customHeight="1">
      <c r="B2" s="92" t="s">
        <v>2</v>
      </c>
      <c r="C2" s="93"/>
      <c r="D2" s="93"/>
      <c r="E2" s="93"/>
      <c r="F2" s="93"/>
      <c r="G2" s="93"/>
      <c r="H2" s="93"/>
      <c r="I2" s="93"/>
      <c r="J2" s="94"/>
      <c r="L2" s="86" t="s">
        <v>4</v>
      </c>
      <c r="M2" s="87"/>
      <c r="N2" s="88"/>
      <c r="O2" s="49"/>
      <c r="Q2" s="66" t="s">
        <v>14</v>
      </c>
      <c r="R2" s="67"/>
      <c r="S2" s="68"/>
      <c r="T2" s="49"/>
      <c r="U2" s="1"/>
    </row>
    <row r="3" spans="2:21" ht="12.75" customHeight="1">
      <c r="B3" s="95"/>
      <c r="C3" s="96"/>
      <c r="D3" s="96"/>
      <c r="E3" s="96"/>
      <c r="F3" s="96"/>
      <c r="G3" s="96"/>
      <c r="H3" s="96"/>
      <c r="I3" s="96"/>
      <c r="J3" s="97"/>
      <c r="L3" s="89"/>
      <c r="M3" s="90"/>
      <c r="N3" s="91"/>
      <c r="O3" s="49"/>
      <c r="Q3" s="69"/>
      <c r="R3" s="70"/>
      <c r="S3" s="71"/>
      <c r="T3" s="49"/>
      <c r="U3" s="1"/>
    </row>
    <row r="4" spans="2:21" ht="12.75" customHeight="1">
      <c r="B4" s="64" t="s">
        <v>1</v>
      </c>
      <c r="C4" s="65"/>
      <c r="D4" s="12" t="s">
        <v>11</v>
      </c>
      <c r="E4" s="12" t="s">
        <v>12</v>
      </c>
      <c r="F4" s="12" t="s">
        <v>31</v>
      </c>
      <c r="G4" s="3" t="s">
        <v>0</v>
      </c>
      <c r="H4" s="8" t="s">
        <v>1</v>
      </c>
      <c r="I4" s="8" t="s">
        <v>10</v>
      </c>
      <c r="J4" s="4" t="s">
        <v>7</v>
      </c>
      <c r="L4" s="11" t="s">
        <v>3</v>
      </c>
      <c r="M4" s="44" t="s">
        <v>23</v>
      </c>
      <c r="N4" s="4" t="s">
        <v>6</v>
      </c>
      <c r="O4" s="45" t="s">
        <v>24</v>
      </c>
      <c r="Q4" s="11" t="s">
        <v>3</v>
      </c>
      <c r="R4" s="40"/>
      <c r="S4" s="4" t="s">
        <v>6</v>
      </c>
      <c r="T4" s="49"/>
      <c r="U4" s="1"/>
    </row>
    <row r="5" spans="2:21" ht="12.75" customHeight="1">
      <c r="B5" s="10">
        <f>IF(I5&lt;&gt;"",IF(I5&lt;5,IF(I5&lt;3,IF(I5&lt;2,"Po","Út"),IF(I5&lt;4,"St","Čt")),IF(I5&lt;6,"Pá",IF(I5&lt;7,"So","Ne"))),"")</f>
      </c>
      <c r="C5" s="112"/>
      <c r="D5" s="113"/>
      <c r="E5" s="114"/>
      <c r="F5" s="114"/>
      <c r="G5" s="115"/>
      <c r="H5" s="10">
        <f aca="true" t="shared" si="0" ref="H5:H36">IF(C5&lt;&gt;"",C5,IF(D5&lt;&gt;"",H4,""))</f>
      </c>
      <c r="I5" s="10">
        <f>IF(C5&lt;&gt;"",WEEKDAY($M$40+H5-1,2),"")</f>
      </c>
      <c r="J5" s="7">
        <f aca="true" t="shared" si="1" ref="J5:J36">IF(H5&lt;&gt;"",IF(H5&lt;&gt;H6,SUMIF(H$1:H$65536,H5,G$1:G$65536),""),IF(AND(H3&lt;&gt;"",H4=""),"Součet za měsíc         "&amp;SUM(G$1:G$65536),""))</f>
      </c>
      <c r="L5" s="117" t="s">
        <v>29</v>
      </c>
      <c r="M5" s="118"/>
      <c r="N5" s="119"/>
      <c r="O5" s="51" t="str">
        <f>IF(ISBLANK(M5),"0",N5)</f>
        <v>0</v>
      </c>
      <c r="Q5" s="36" t="s">
        <v>13</v>
      </c>
      <c r="R5" s="35"/>
      <c r="S5" s="37">
        <f>SUM(G:G)</f>
        <v>0</v>
      </c>
      <c r="T5" s="49"/>
      <c r="U5" s="1"/>
    </row>
    <row r="6" spans="2:21" ht="12.75" customHeight="1">
      <c r="B6" s="10">
        <f aca="true" t="shared" si="2" ref="B6:B69">IF(I6&lt;&gt;"",IF(I6&lt;5,IF(I6&lt;3,IF(I6&lt;2,"Po","Út"),IF(I6&lt;4,"St","Čt")),IF(I6&lt;6,"Pá",IF(I6&lt;7,"So","Ne"))),"")</f>
      </c>
      <c r="C6" s="116"/>
      <c r="D6" s="113"/>
      <c r="E6" s="114"/>
      <c r="F6" s="114"/>
      <c r="G6" s="115"/>
      <c r="H6" s="10">
        <f t="shared" si="0"/>
      </c>
      <c r="I6" s="10">
        <f>IF(C6&lt;&gt;"",WEEKDAY($M$40+H6-1,2),"")</f>
      </c>
      <c r="J6" s="7" t="str">
        <f t="shared" si="1"/>
        <v>Součet za měsíc         0</v>
      </c>
      <c r="L6" s="117"/>
      <c r="M6" s="118"/>
      <c r="N6" s="119"/>
      <c r="O6" s="51" t="str">
        <f>IF(ISBLANK(M6),"0",N6)</f>
        <v>0</v>
      </c>
      <c r="Q6" s="42" t="s">
        <v>22</v>
      </c>
      <c r="R6" s="41"/>
      <c r="S6" s="39">
        <f>IF(O41&gt;0,S5/O41,0)</f>
        <v>0</v>
      </c>
      <c r="T6" s="49"/>
      <c r="U6" s="1"/>
    </row>
    <row r="7" spans="2:21" ht="12.75" customHeight="1">
      <c r="B7" s="10">
        <f t="shared" si="2"/>
      </c>
      <c r="C7" s="116"/>
      <c r="D7" s="113"/>
      <c r="E7" s="114"/>
      <c r="F7" s="114"/>
      <c r="G7" s="115"/>
      <c r="H7" s="10">
        <f t="shared" si="0"/>
      </c>
      <c r="I7" s="10">
        <f>IF(C7&lt;&gt;"",WEEKDAY($M$40+H7-1,2),"")</f>
      </c>
      <c r="J7" s="7">
        <f t="shared" si="1"/>
      </c>
      <c r="L7" s="117"/>
      <c r="M7" s="118"/>
      <c r="N7" s="119"/>
      <c r="O7" s="51" t="str">
        <f>IF(ISBLANK(M7),"0",N7)</f>
        <v>0</v>
      </c>
      <c r="Q7" s="106" t="s">
        <v>28</v>
      </c>
      <c r="R7" s="107"/>
      <c r="S7" s="63">
        <f>SUMIF(D:D,Q7,G:G)</f>
        <v>0</v>
      </c>
      <c r="T7" s="49"/>
      <c r="U7" s="1"/>
    </row>
    <row r="8" spans="2:21" ht="12.75" customHeight="1">
      <c r="B8" s="10">
        <f t="shared" si="2"/>
      </c>
      <c r="C8" s="116"/>
      <c r="D8" s="113"/>
      <c r="E8" s="114"/>
      <c r="F8" s="114"/>
      <c r="G8" s="115"/>
      <c r="H8" s="10">
        <f t="shared" si="0"/>
      </c>
      <c r="I8" s="10">
        <f>IF(C8&lt;&gt;"",WEEKDAY($M$40+H8-1,2),"")</f>
      </c>
      <c r="J8" s="7">
        <f t="shared" si="1"/>
      </c>
      <c r="L8" s="117"/>
      <c r="M8" s="118"/>
      <c r="N8" s="119"/>
      <c r="O8" s="51" t="str">
        <f>IF(ISBLANK(M8),"0",N8)</f>
        <v>0</v>
      </c>
      <c r="Q8" s="108" t="s">
        <v>30</v>
      </c>
      <c r="R8" s="109"/>
      <c r="S8" s="38">
        <f>SUMIF(D:D,Q8,G:G)</f>
        <v>0</v>
      </c>
      <c r="T8" s="49"/>
      <c r="U8" s="1"/>
    </row>
    <row r="9" spans="2:21" ht="12.75" customHeight="1">
      <c r="B9" s="10">
        <f t="shared" si="2"/>
      </c>
      <c r="C9" s="116"/>
      <c r="D9" s="113"/>
      <c r="E9" s="114"/>
      <c r="F9" s="114"/>
      <c r="G9" s="115"/>
      <c r="H9" s="10">
        <f t="shared" si="0"/>
      </c>
      <c r="I9" s="10">
        <f>IF(C9&lt;&gt;"",WEEKDAY($M$40+H9-1,2),"")</f>
      </c>
      <c r="J9" s="7">
        <f t="shared" si="1"/>
      </c>
      <c r="L9" s="33" t="s">
        <v>13</v>
      </c>
      <c r="M9" s="56"/>
      <c r="N9" s="34">
        <f>SUM(O$5:O$8)</f>
        <v>0</v>
      </c>
      <c r="O9" s="49"/>
      <c r="Q9" s="108" t="s">
        <v>15</v>
      </c>
      <c r="R9" s="109"/>
      <c r="S9" s="38">
        <f>SUMIF(D:D,Q9,G:G)</f>
        <v>0</v>
      </c>
      <c r="T9" s="49"/>
      <c r="U9" s="1"/>
    </row>
    <row r="10" spans="2:21" ht="12.75" customHeight="1">
      <c r="B10" s="10">
        <f t="shared" si="2"/>
      </c>
      <c r="C10" s="19"/>
      <c r="D10" s="27"/>
      <c r="E10" s="18"/>
      <c r="F10" s="18"/>
      <c r="G10" s="20"/>
      <c r="H10" s="10">
        <f t="shared" si="0"/>
      </c>
      <c r="I10" s="10">
        <f>IF(C10&lt;&gt;"",WEEKDAY($M$40+H10-1,2),"")</f>
      </c>
      <c r="J10" s="7">
        <f t="shared" si="1"/>
      </c>
      <c r="Q10" s="108" t="s">
        <v>16</v>
      </c>
      <c r="R10" s="109"/>
      <c r="S10" s="38">
        <f>SUMIF(D:D,Q10,G:G)</f>
        <v>0</v>
      </c>
      <c r="U10" s="1"/>
    </row>
    <row r="11" spans="2:21" ht="12.75" customHeight="1">
      <c r="B11" s="10">
        <f t="shared" si="2"/>
      </c>
      <c r="C11" s="19"/>
      <c r="D11" s="27"/>
      <c r="E11" s="18"/>
      <c r="F11" s="18"/>
      <c r="G11" s="20"/>
      <c r="H11" s="10">
        <f t="shared" si="0"/>
      </c>
      <c r="I11" s="10">
        <f>IF(C11&lt;&gt;"",WEEKDAY($M$40+H11-1,2),"")</f>
      </c>
      <c r="J11" s="7">
        <f t="shared" si="1"/>
      </c>
      <c r="L11" s="86" t="s">
        <v>5</v>
      </c>
      <c r="M11" s="87"/>
      <c r="N11" s="88"/>
      <c r="O11" s="52"/>
      <c r="Q11" s="108" t="s">
        <v>20</v>
      </c>
      <c r="R11" s="109"/>
      <c r="S11" s="38">
        <f>SUMIF(D:D,Q11,G:G)</f>
        <v>0</v>
      </c>
      <c r="T11" s="52"/>
      <c r="U11" s="1"/>
    </row>
    <row r="12" spans="2:21" ht="12.75" customHeight="1">
      <c r="B12" s="10">
        <f t="shared" si="2"/>
      </c>
      <c r="C12" s="19"/>
      <c r="D12" s="27"/>
      <c r="E12" s="18"/>
      <c r="F12" s="18"/>
      <c r="G12" s="20"/>
      <c r="H12" s="10">
        <f t="shared" si="0"/>
      </c>
      <c r="I12" s="10">
        <f>IF(C12&lt;&gt;"",WEEKDAY($M$40+H12-1,2),"")</f>
      </c>
      <c r="J12" s="7">
        <f t="shared" si="1"/>
      </c>
      <c r="L12" s="89"/>
      <c r="M12" s="90"/>
      <c r="N12" s="91"/>
      <c r="O12" s="52"/>
      <c r="Q12" s="108" t="s">
        <v>18</v>
      </c>
      <c r="R12" s="109"/>
      <c r="S12" s="38">
        <f>SUMIF(D:D,Q12,G:G)</f>
        <v>0</v>
      </c>
      <c r="T12" s="52"/>
      <c r="U12" s="1"/>
    </row>
    <row r="13" spans="2:21" ht="12.75" customHeight="1">
      <c r="B13" s="10">
        <f t="shared" si="2"/>
      </c>
      <c r="C13" s="19"/>
      <c r="D13" s="27"/>
      <c r="E13" s="18"/>
      <c r="F13" s="18"/>
      <c r="G13" s="20"/>
      <c r="H13" s="10">
        <f t="shared" si="0"/>
      </c>
      <c r="I13" s="10">
        <f>IF(C13&lt;&gt;"",WEEKDAY($M$40+H13-1,2),"")</f>
      </c>
      <c r="J13" s="7">
        <f t="shared" si="1"/>
      </c>
      <c r="L13" s="11" t="s">
        <v>3</v>
      </c>
      <c r="M13" s="43" t="s">
        <v>23</v>
      </c>
      <c r="N13" s="4" t="s">
        <v>6</v>
      </c>
      <c r="O13" s="45" t="s">
        <v>33</v>
      </c>
      <c r="Q13" s="122" t="s">
        <v>45</v>
      </c>
      <c r="R13" s="109"/>
      <c r="S13" s="38">
        <f>SUMIF(D:D,Q13,G:G)</f>
        <v>0</v>
      </c>
      <c r="T13" s="52"/>
      <c r="U13" s="1"/>
    </row>
    <row r="14" spans="2:21" ht="12.75" customHeight="1">
      <c r="B14" s="10">
        <f t="shared" si="2"/>
      </c>
      <c r="C14" s="19"/>
      <c r="D14" s="27"/>
      <c r="E14" s="18"/>
      <c r="F14" s="18"/>
      <c r="G14" s="20"/>
      <c r="H14" s="10">
        <f t="shared" si="0"/>
      </c>
      <c r="I14" s="10">
        <f>IF(C14&lt;&gt;"",WEEKDAY($M$40+H14-1,2),"")</f>
      </c>
      <c r="J14" s="7">
        <f t="shared" si="1"/>
      </c>
      <c r="L14" s="117"/>
      <c r="M14" s="118"/>
      <c r="N14" s="119"/>
      <c r="O14" s="51" t="str">
        <f>IF(ISBLANK(M14),"0",N14)</f>
        <v>0</v>
      </c>
      <c r="Q14" s="122" t="s">
        <v>44</v>
      </c>
      <c r="R14" s="109"/>
      <c r="S14" s="38">
        <f>SUMIF(D:D,Q14,G:G)</f>
        <v>0</v>
      </c>
      <c r="T14" s="52"/>
      <c r="U14" s="1"/>
    </row>
    <row r="15" spans="2:20" ht="12.75" customHeight="1">
      <c r="B15" s="10">
        <f t="shared" si="2"/>
      </c>
      <c r="C15" s="19"/>
      <c r="D15" s="27"/>
      <c r="E15" s="18"/>
      <c r="F15" s="18"/>
      <c r="G15" s="20"/>
      <c r="H15" s="10">
        <f t="shared" si="0"/>
      </c>
      <c r="I15" s="10">
        <f>IF(C15&lt;&gt;"",WEEKDAY($M$40+H15-1,2),"")</f>
      </c>
      <c r="J15" s="7">
        <f t="shared" si="1"/>
      </c>
      <c r="L15" s="117"/>
      <c r="M15" s="118"/>
      <c r="N15" s="119"/>
      <c r="O15" s="51" t="str">
        <f>IF(ISBLANK(M15),"0",N15)</f>
        <v>0</v>
      </c>
      <c r="Q15" s="122" t="s">
        <v>46</v>
      </c>
      <c r="R15" s="109"/>
      <c r="S15" s="38">
        <f>SUMIF(D:D,Q15,G:G)</f>
        <v>0</v>
      </c>
      <c r="T15" s="52"/>
    </row>
    <row r="16" spans="2:20" ht="12.75" customHeight="1">
      <c r="B16" s="10">
        <f t="shared" si="2"/>
      </c>
      <c r="C16" s="19"/>
      <c r="D16" s="27"/>
      <c r="E16" s="18"/>
      <c r="F16" s="18"/>
      <c r="G16" s="20"/>
      <c r="H16" s="10">
        <f t="shared" si="0"/>
      </c>
      <c r="I16" s="10">
        <f>IF(C16&lt;&gt;"",WEEKDAY($M$40+H16-1,2),"")</f>
      </c>
      <c r="J16" s="7">
        <f t="shared" si="1"/>
      </c>
      <c r="L16" s="117"/>
      <c r="M16" s="118"/>
      <c r="N16" s="119"/>
      <c r="O16" s="51" t="str">
        <f>IF(ISBLANK(M16),"0",N16)</f>
        <v>0</v>
      </c>
      <c r="Q16" s="110" t="s">
        <v>19</v>
      </c>
      <c r="R16" s="111"/>
      <c r="S16" s="39">
        <f>SUMIF(D:D,Q16,G:G)</f>
        <v>0</v>
      </c>
      <c r="T16" s="52"/>
    </row>
    <row r="17" spans="2:20" ht="12.75" customHeight="1">
      <c r="B17" s="10">
        <f t="shared" si="2"/>
      </c>
      <c r="C17" s="19"/>
      <c r="D17" s="27"/>
      <c r="E17" s="18"/>
      <c r="F17" s="18"/>
      <c r="G17" s="20"/>
      <c r="H17" s="10">
        <f t="shared" si="0"/>
      </c>
      <c r="I17" s="10">
        <f>IF(C17&lt;&gt;"",WEEKDAY($M$40+H17-1,2),"")</f>
      </c>
      <c r="J17" s="7">
        <f t="shared" si="1"/>
      </c>
      <c r="L17" s="117"/>
      <c r="M17" s="118"/>
      <c r="N17" s="119"/>
      <c r="O17" s="51" t="str">
        <f>IF(ISBLANK(M17),"0",N17)</f>
        <v>0</v>
      </c>
      <c r="Q17" s="42" t="s">
        <v>17</v>
      </c>
      <c r="R17" s="41"/>
      <c r="S17" s="39">
        <f>IF(O41&gt;0,S7/O41,0)</f>
        <v>0</v>
      </c>
      <c r="T17" s="52"/>
    </row>
    <row r="18" spans="2:20" ht="12.75" customHeight="1">
      <c r="B18" s="10">
        <f t="shared" si="2"/>
      </c>
      <c r="C18" s="19"/>
      <c r="D18" s="27"/>
      <c r="E18" s="18"/>
      <c r="F18" s="18"/>
      <c r="G18" s="20"/>
      <c r="H18" s="10">
        <f t="shared" si="0"/>
      </c>
      <c r="I18" s="10">
        <f>IF(C18&lt;&gt;"",WEEKDAY($M$40+H18-1,2),"")</f>
      </c>
      <c r="J18" s="7">
        <f t="shared" si="1"/>
      </c>
      <c r="L18" s="117"/>
      <c r="M18" s="118"/>
      <c r="N18" s="119"/>
      <c r="O18" s="51" t="str">
        <f>IF(ISBLANK(M18),"0",N18)</f>
        <v>0</v>
      </c>
      <c r="T18" s="52"/>
    </row>
    <row r="19" spans="2:20" ht="12.75" customHeight="1">
      <c r="B19" s="10">
        <f t="shared" si="2"/>
      </c>
      <c r="C19" s="19"/>
      <c r="D19" s="27"/>
      <c r="E19" s="18"/>
      <c r="F19" s="18"/>
      <c r="G19" s="20"/>
      <c r="H19" s="10">
        <f t="shared" si="0"/>
      </c>
      <c r="I19" s="10">
        <f>IF(C19&lt;&gt;"",WEEKDAY($M$40+H19-1,2),"")</f>
      </c>
      <c r="J19" s="7">
        <f t="shared" si="1"/>
      </c>
      <c r="L19" s="117"/>
      <c r="M19" s="118"/>
      <c r="N19" s="119"/>
      <c r="O19" s="51" t="str">
        <f>IF(ISBLANK(M19),"0",N19)</f>
        <v>0</v>
      </c>
      <c r="Q19" s="99" t="s">
        <v>36</v>
      </c>
      <c r="R19" s="100"/>
      <c r="S19" s="101"/>
      <c r="T19" s="52"/>
    </row>
    <row r="20" spans="2:20" ht="12.75" customHeight="1">
      <c r="B20" s="10">
        <f t="shared" si="2"/>
      </c>
      <c r="C20" s="19"/>
      <c r="D20" s="27"/>
      <c r="E20" s="18"/>
      <c r="F20" s="18"/>
      <c r="G20" s="20"/>
      <c r="H20" s="10">
        <f t="shared" si="0"/>
      </c>
      <c r="I20" s="10">
        <f>IF(C20&lt;&gt;"",WEEKDAY($M$40+H20-1,2),"")</f>
      </c>
      <c r="J20" s="7">
        <f t="shared" si="1"/>
      </c>
      <c r="L20" s="117"/>
      <c r="M20" s="118"/>
      <c r="N20" s="119"/>
      <c r="O20" s="51" t="str">
        <f>IF(ISBLANK(M20),"0",N20)</f>
        <v>0</v>
      </c>
      <c r="Q20" s="59" t="str">
        <f>$Q$30</f>
        <v>Hotovost</v>
      </c>
      <c r="R20" s="60"/>
      <c r="S20" s="119">
        <v>0</v>
      </c>
      <c r="T20" s="52"/>
    </row>
    <row r="21" spans="2:20" ht="12.75" customHeight="1">
      <c r="B21" s="10">
        <f t="shared" si="2"/>
      </c>
      <c r="C21" s="19"/>
      <c r="D21" s="27"/>
      <c r="E21" s="18"/>
      <c r="F21" s="18"/>
      <c r="G21" s="20"/>
      <c r="H21" s="10">
        <f t="shared" si="0"/>
      </c>
      <c r="I21" s="10">
        <f>IF(C21&lt;&gt;"",WEEKDAY($M$40+H21-1,2),"")</f>
      </c>
      <c r="J21" s="7">
        <f t="shared" si="1"/>
      </c>
      <c r="L21" s="117"/>
      <c r="M21" s="118"/>
      <c r="N21" s="119"/>
      <c r="O21" s="51" t="str">
        <f>IF(ISBLANK(M21),"0",N21)</f>
        <v>0</v>
      </c>
      <c r="Q21" s="59" t="str">
        <f>$Q$31</f>
        <v>Účet</v>
      </c>
      <c r="R21" s="60"/>
      <c r="S21" s="119">
        <v>0</v>
      </c>
      <c r="T21" s="52"/>
    </row>
    <row r="22" spans="2:20" ht="12.75" customHeight="1">
      <c r="B22" s="10">
        <f t="shared" si="2"/>
      </c>
      <c r="C22" s="19"/>
      <c r="D22" s="27"/>
      <c r="E22" s="18"/>
      <c r="F22" s="18"/>
      <c r="G22" s="20"/>
      <c r="H22" s="10">
        <f t="shared" si="0"/>
      </c>
      <c r="I22" s="10">
        <f>IF(C22&lt;&gt;"",WEEKDAY($M$40+H22-1,2),"")</f>
      </c>
      <c r="J22" s="7">
        <f t="shared" si="1"/>
      </c>
      <c r="L22" s="117"/>
      <c r="M22" s="118"/>
      <c r="N22" s="119"/>
      <c r="O22" s="51" t="str">
        <f>IF(ISBLANK(M22),"0",N22)</f>
        <v>0</v>
      </c>
      <c r="Q22" s="30" t="s">
        <v>13</v>
      </c>
      <c r="R22" s="31"/>
      <c r="S22" s="32">
        <f>S21+S20</f>
        <v>0</v>
      </c>
      <c r="T22" s="52"/>
    </row>
    <row r="23" spans="2:20" ht="12.75" customHeight="1">
      <c r="B23" s="10">
        <f t="shared" si="2"/>
      </c>
      <c r="C23" s="19"/>
      <c r="D23" s="27"/>
      <c r="E23" s="18"/>
      <c r="F23" s="18"/>
      <c r="G23" s="20"/>
      <c r="H23" s="10">
        <f t="shared" si="0"/>
      </c>
      <c r="I23" s="10">
        <f>IF(C23&lt;&gt;"",WEEKDAY($M$40+H23-1,2),"")</f>
      </c>
      <c r="J23" s="7">
        <f t="shared" si="1"/>
      </c>
      <c r="L23" s="117"/>
      <c r="M23" s="118"/>
      <c r="N23" s="119"/>
      <c r="O23" s="51" t="str">
        <f>IF(ISBLANK(M23),"0",N23)</f>
        <v>0</v>
      </c>
      <c r="Q23" s="99" t="s">
        <v>37</v>
      </c>
      <c r="R23" s="100"/>
      <c r="S23" s="101"/>
      <c r="T23" s="52"/>
    </row>
    <row r="24" spans="2:19" ht="12.75" customHeight="1">
      <c r="B24" s="10">
        <f t="shared" si="2"/>
      </c>
      <c r="C24" s="19"/>
      <c r="D24" s="27"/>
      <c r="E24" s="18"/>
      <c r="F24" s="18"/>
      <c r="G24" s="20"/>
      <c r="H24" s="10">
        <f t="shared" si="0"/>
      </c>
      <c r="I24" s="10">
        <f>IF(C24&lt;&gt;"",WEEKDAY($M$40+H24-1,2),"")</f>
      </c>
      <c r="J24" s="7">
        <f t="shared" si="1"/>
      </c>
      <c r="L24" s="33" t="s">
        <v>13</v>
      </c>
      <c r="M24" s="56"/>
      <c r="N24" s="34">
        <f>SUM(O$14:O$23)</f>
        <v>0</v>
      </c>
      <c r="Q24" s="59" t="str">
        <f>$Q$30</f>
        <v>Hotovost</v>
      </c>
      <c r="R24" s="60"/>
      <c r="S24" s="119">
        <v>0</v>
      </c>
    </row>
    <row r="25" spans="2:19" ht="12.75" customHeight="1">
      <c r="B25" s="10">
        <f t="shared" si="2"/>
      </c>
      <c r="C25" s="19"/>
      <c r="D25" s="27"/>
      <c r="E25" s="18"/>
      <c r="F25" s="18"/>
      <c r="G25" s="20"/>
      <c r="H25" s="10">
        <f t="shared" si="0"/>
      </c>
      <c r="I25" s="10">
        <f>IF(C25&lt;&gt;"",WEEKDAY($M$40+H25-1,2),"")</f>
      </c>
      <c r="J25" s="7">
        <f t="shared" si="1"/>
      </c>
      <c r="P25" s="2"/>
      <c r="Q25" s="59" t="str">
        <f>$Q$31</f>
        <v>Účet</v>
      </c>
      <c r="R25" s="60"/>
      <c r="S25" s="119">
        <v>0</v>
      </c>
    </row>
    <row r="26" spans="2:20" ht="12.75" customHeight="1">
      <c r="B26" s="10">
        <f t="shared" si="2"/>
      </c>
      <c r="C26" s="19"/>
      <c r="D26" s="27"/>
      <c r="E26" s="18"/>
      <c r="F26" s="18"/>
      <c r="G26" s="20"/>
      <c r="H26" s="10">
        <f t="shared" si="0"/>
      </c>
      <c r="I26" s="10">
        <f>IF(C26&lt;&gt;"",WEEKDAY($M$40+H26-1,2),"")</f>
      </c>
      <c r="J26" s="7">
        <f t="shared" si="1"/>
      </c>
      <c r="K26" s="1"/>
      <c r="L26" s="86" t="s">
        <v>32</v>
      </c>
      <c r="M26" s="87"/>
      <c r="N26" s="88"/>
      <c r="O26" s="52"/>
      <c r="P26" s="2"/>
      <c r="Q26" s="104" t="s">
        <v>13</v>
      </c>
      <c r="R26" s="102"/>
      <c r="S26" s="103">
        <f>S25+S24</f>
        <v>0</v>
      </c>
      <c r="T26" s="52"/>
    </row>
    <row r="27" spans="2:20" ht="12.75" customHeight="1">
      <c r="B27" s="10">
        <f t="shared" si="2"/>
      </c>
      <c r="C27" s="19"/>
      <c r="D27" s="27"/>
      <c r="E27" s="18"/>
      <c r="F27" s="18"/>
      <c r="G27" s="20"/>
      <c r="H27" s="10">
        <f t="shared" si="0"/>
      </c>
      <c r="I27" s="10">
        <f>IF(C27&lt;&gt;"",WEEKDAY($M$40+H27-1,2),"")</f>
      </c>
      <c r="J27" s="7">
        <f t="shared" si="1"/>
      </c>
      <c r="K27" s="13"/>
      <c r="L27" s="89"/>
      <c r="M27" s="90"/>
      <c r="N27" s="91"/>
      <c r="O27" s="52"/>
      <c r="P27" s="2"/>
      <c r="T27" s="52"/>
    </row>
    <row r="28" spans="2:20" ht="12.75" customHeight="1">
      <c r="B28" s="10">
        <f t="shared" si="2"/>
      </c>
      <c r="C28" s="19"/>
      <c r="D28" s="27"/>
      <c r="E28" s="18"/>
      <c r="F28" s="18"/>
      <c r="G28" s="20"/>
      <c r="H28" s="10">
        <f t="shared" si="0"/>
      </c>
      <c r="I28" s="10">
        <f>IF(C28&lt;&gt;"",WEEKDAY($M$40+H28-1,2),"")</f>
      </c>
      <c r="J28" s="7">
        <f t="shared" si="1"/>
      </c>
      <c r="K28" s="13"/>
      <c r="L28" s="11" t="s">
        <v>31</v>
      </c>
      <c r="M28" s="43" t="s">
        <v>23</v>
      </c>
      <c r="N28" s="4" t="s">
        <v>6</v>
      </c>
      <c r="O28" s="45" t="s">
        <v>34</v>
      </c>
      <c r="P28" s="15"/>
      <c r="Q28" s="66" t="s">
        <v>40</v>
      </c>
      <c r="R28" s="67"/>
      <c r="S28" s="68"/>
      <c r="T28" s="52"/>
    </row>
    <row r="29" spans="2:21" ht="12.75" customHeight="1">
      <c r="B29" s="10">
        <f t="shared" si="2"/>
      </c>
      <c r="C29" s="19"/>
      <c r="D29" s="27"/>
      <c r="E29" s="18"/>
      <c r="F29" s="18"/>
      <c r="G29" s="20"/>
      <c r="H29" s="10">
        <f t="shared" si="0"/>
      </c>
      <c r="I29" s="10">
        <f>IF(C29&lt;&gt;"",WEEKDAY($M$40+H29-1,2),"")</f>
      </c>
      <c r="J29" s="7">
        <f t="shared" si="1"/>
      </c>
      <c r="K29" s="13"/>
      <c r="L29" s="117"/>
      <c r="M29" s="118"/>
      <c r="N29" s="119"/>
      <c r="O29" s="51">
        <f>IF(ISBLANK(N29),"0",N29)*IF(L29="Vklad",-1,1)</f>
        <v>0</v>
      </c>
      <c r="P29" s="16"/>
      <c r="Q29" s="69"/>
      <c r="R29" s="70"/>
      <c r="S29" s="71"/>
      <c r="T29" s="45" t="s">
        <v>2</v>
      </c>
      <c r="U29" s="1"/>
    </row>
    <row r="30" spans="2:21" ht="12.75" customHeight="1">
      <c r="B30" s="10">
        <f t="shared" si="2"/>
      </c>
      <c r="C30" s="19"/>
      <c r="D30" s="27"/>
      <c r="E30" s="18"/>
      <c r="F30" s="18"/>
      <c r="G30" s="20"/>
      <c r="H30" s="10">
        <f t="shared" si="0"/>
      </c>
      <c r="I30" s="10">
        <f>IF(C30&lt;&gt;"",WEEKDAY($M$40+H30-1,2),"")</f>
      </c>
      <c r="J30" s="7">
        <f t="shared" si="1"/>
      </c>
      <c r="K30" s="17"/>
      <c r="L30" s="117"/>
      <c r="M30" s="118"/>
      <c r="N30" s="119"/>
      <c r="O30" s="51">
        <f aca="true" t="shared" si="3" ref="O30:O36">IF(ISBLANK(N30),"0",N30)*IF(L30="Vklad",-1,1)</f>
        <v>0</v>
      </c>
      <c r="P30" s="16"/>
      <c r="Q30" s="59" t="s">
        <v>38</v>
      </c>
      <c r="R30" s="60"/>
      <c r="S30" s="105">
        <f>S20-T30+N37</f>
        <v>0</v>
      </c>
      <c r="T30" s="51">
        <f>SUMIF(F:F,Q30,G:G)</f>
        <v>0</v>
      </c>
      <c r="U30" s="16"/>
    </row>
    <row r="31" spans="2:21" ht="12.75" customHeight="1">
      <c r="B31" s="10">
        <f t="shared" si="2"/>
      </c>
      <c r="C31" s="19"/>
      <c r="D31" s="27"/>
      <c r="E31" s="18"/>
      <c r="F31" s="18"/>
      <c r="G31" s="20"/>
      <c r="H31" s="10">
        <f t="shared" si="0"/>
      </c>
      <c r="I31" s="10">
        <f>IF(C31&lt;&gt;"",WEEKDAY($M$40+H31-1,2),"")</f>
      </c>
      <c r="J31" s="7">
        <f t="shared" si="1"/>
      </c>
      <c r="K31" s="13"/>
      <c r="L31" s="117"/>
      <c r="M31" s="118"/>
      <c r="N31" s="119"/>
      <c r="O31" s="51">
        <f t="shared" si="3"/>
        <v>0</v>
      </c>
      <c r="P31" s="61"/>
      <c r="Q31" s="59" t="s">
        <v>39</v>
      </c>
      <c r="R31" s="60"/>
      <c r="S31" s="105">
        <f>S21+N9-N24-N37-T31</f>
        <v>0</v>
      </c>
      <c r="T31" s="51">
        <f>SUMIF(F:F,Q31,G:G)</f>
        <v>0</v>
      </c>
      <c r="U31" s="1"/>
    </row>
    <row r="32" spans="2:21" ht="12.75" customHeight="1">
      <c r="B32" s="10">
        <f t="shared" si="2"/>
      </c>
      <c r="C32" s="19"/>
      <c r="D32" s="27"/>
      <c r="E32" s="18"/>
      <c r="F32" s="18"/>
      <c r="G32" s="20"/>
      <c r="H32" s="10">
        <f t="shared" si="0"/>
      </c>
      <c r="I32" s="10">
        <f>IF(C32&lt;&gt;"",WEEKDAY($M$40+H32-1,2),"")</f>
      </c>
      <c r="J32" s="7">
        <f t="shared" si="1"/>
      </c>
      <c r="K32" s="13"/>
      <c r="L32" s="117"/>
      <c r="M32" s="118"/>
      <c r="N32" s="119"/>
      <c r="O32" s="51">
        <f t="shared" si="3"/>
        <v>0</v>
      </c>
      <c r="P32" s="61"/>
      <c r="Q32" s="78" t="s">
        <v>13</v>
      </c>
      <c r="R32" s="74">
        <f>S22+N9-N24-S5</f>
        <v>0</v>
      </c>
      <c r="S32" s="75"/>
      <c r="U32" s="1"/>
    </row>
    <row r="33" spans="2:21" ht="12.75" customHeight="1">
      <c r="B33" s="10">
        <f t="shared" si="2"/>
      </c>
      <c r="C33" s="19"/>
      <c r="D33" s="27"/>
      <c r="E33" s="18"/>
      <c r="F33" s="18"/>
      <c r="G33" s="20"/>
      <c r="H33" s="10">
        <f t="shared" si="0"/>
      </c>
      <c r="I33" s="10">
        <f>IF(C33&lt;&gt;"",WEEKDAY($M$40+H33-1,2),"")</f>
      </c>
      <c r="J33" s="7">
        <f t="shared" si="1"/>
      </c>
      <c r="K33" s="1"/>
      <c r="L33" s="117"/>
      <c r="M33" s="118"/>
      <c r="N33" s="119"/>
      <c r="O33" s="51">
        <f t="shared" si="3"/>
        <v>0</v>
      </c>
      <c r="P33" s="16"/>
      <c r="Q33" s="79"/>
      <c r="R33" s="76"/>
      <c r="S33" s="77"/>
      <c r="U33" s="1"/>
    </row>
    <row r="34" spans="2:21" ht="12.75">
      <c r="B34" s="10">
        <f t="shared" si="2"/>
      </c>
      <c r="C34" s="19"/>
      <c r="D34" s="27"/>
      <c r="E34" s="18"/>
      <c r="F34" s="18"/>
      <c r="G34" s="20"/>
      <c r="H34" s="10">
        <f t="shared" si="0"/>
      </c>
      <c r="I34" s="10">
        <f>IF(C34&lt;&gt;"",WEEKDAY($M$40+H34-1,2),"")</f>
      </c>
      <c r="J34" s="7">
        <f t="shared" si="1"/>
      </c>
      <c r="L34" s="117"/>
      <c r="M34" s="118"/>
      <c r="N34" s="119"/>
      <c r="O34" s="51">
        <f t="shared" si="3"/>
        <v>0</v>
      </c>
      <c r="P34" s="16"/>
      <c r="Q34" s="98" t="s">
        <v>41</v>
      </c>
      <c r="R34" s="60"/>
      <c r="S34" s="105">
        <f>S24-S30</f>
        <v>0</v>
      </c>
      <c r="U34" s="1"/>
    </row>
    <row r="35" spans="2:19" ht="12.75">
      <c r="B35" s="10">
        <f t="shared" si="2"/>
      </c>
      <c r="C35" s="19"/>
      <c r="D35" s="27"/>
      <c r="E35" s="18"/>
      <c r="F35" s="18"/>
      <c r="G35" s="20"/>
      <c r="H35" s="10">
        <f t="shared" si="0"/>
      </c>
      <c r="I35" s="10">
        <f>IF(C35&lt;&gt;"",WEEKDAY($M$40+H35-1,2),"")</f>
      </c>
      <c r="J35" s="7">
        <f t="shared" si="1"/>
      </c>
      <c r="L35" s="117"/>
      <c r="M35" s="118"/>
      <c r="N35" s="119"/>
      <c r="O35" s="51">
        <f t="shared" si="3"/>
        <v>0</v>
      </c>
      <c r="P35" s="15"/>
      <c r="Q35" s="98" t="s">
        <v>42</v>
      </c>
      <c r="R35" s="60"/>
      <c r="S35" s="105">
        <f>S25-S31</f>
        <v>0</v>
      </c>
    </row>
    <row r="36" spans="2:19" ht="12.75">
      <c r="B36" s="10">
        <f t="shared" si="2"/>
      </c>
      <c r="C36" s="19"/>
      <c r="D36" s="27"/>
      <c r="E36" s="18"/>
      <c r="F36" s="18"/>
      <c r="G36" s="20"/>
      <c r="H36" s="10">
        <f t="shared" si="0"/>
      </c>
      <c r="I36" s="10">
        <f>IF(C36&lt;&gt;"",WEEKDAY($M$40+H36-1,2),"")</f>
      </c>
      <c r="J36" s="7">
        <f t="shared" si="1"/>
      </c>
      <c r="L36" s="117"/>
      <c r="M36" s="118"/>
      <c r="N36" s="119"/>
      <c r="O36" s="51">
        <f t="shared" si="3"/>
        <v>0</v>
      </c>
      <c r="P36" s="15"/>
      <c r="Q36" s="104" t="s">
        <v>43</v>
      </c>
      <c r="R36" s="102"/>
      <c r="S36" s="103">
        <f>S35+S34</f>
        <v>0</v>
      </c>
    </row>
    <row r="37" spans="2:16" ht="12.75">
      <c r="B37" s="10">
        <f t="shared" si="2"/>
      </c>
      <c r="C37" s="19"/>
      <c r="D37" s="27"/>
      <c r="E37" s="18"/>
      <c r="F37" s="18"/>
      <c r="G37" s="20"/>
      <c r="H37" s="10">
        <f aca="true" t="shared" si="4" ref="H37:H68">IF(C37&lt;&gt;"",C37,IF(D37&lt;&gt;"",H36,""))</f>
      </c>
      <c r="I37" s="10">
        <f>IF(C37&lt;&gt;"",WEEKDAY($M$40+H37-1,2),"")</f>
      </c>
      <c r="J37" s="7">
        <f aca="true" t="shared" si="5" ref="J37:J68">IF(H37&lt;&gt;"",IF(H37&lt;&gt;H38,SUMIF(H$1:H$65536,H37,G$1:G$65536),""),IF(AND(H35&lt;&gt;"",H36=""),"Součet za měsíc         "&amp;SUM(G$1:G$65536),""))</f>
      </c>
      <c r="L37" s="33" t="s">
        <v>35</v>
      </c>
      <c r="M37" s="56"/>
      <c r="N37" s="34">
        <f>SUM(O$29:O$36)</f>
        <v>0</v>
      </c>
      <c r="P37" s="15"/>
    </row>
    <row r="38" spans="2:19" ht="12.75">
      <c r="B38" s="10">
        <f t="shared" si="2"/>
      </c>
      <c r="C38" s="19"/>
      <c r="D38" s="27"/>
      <c r="E38" s="18"/>
      <c r="F38" s="18"/>
      <c r="G38" s="20"/>
      <c r="H38" s="10">
        <f t="shared" si="4"/>
      </c>
      <c r="I38" s="10">
        <f>IF(C38&lt;&gt;"",WEEKDAY($M$40+H38-1,2),"")</f>
      </c>
      <c r="J38" s="7">
        <f t="shared" si="5"/>
      </c>
      <c r="L38" s="15"/>
      <c r="M38" s="62"/>
      <c r="N38" s="15"/>
      <c r="P38" s="15"/>
      <c r="Q38" s="66" t="s">
        <v>21</v>
      </c>
      <c r="R38" s="67"/>
      <c r="S38" s="68"/>
    </row>
    <row r="39" spans="2:20" ht="12.75" customHeight="1">
      <c r="B39" s="10">
        <f t="shared" si="2"/>
      </c>
      <c r="C39" s="19"/>
      <c r="D39" s="27"/>
      <c r="E39" s="18"/>
      <c r="F39" s="18"/>
      <c r="G39" s="20"/>
      <c r="H39" s="10">
        <f t="shared" si="4"/>
      </c>
      <c r="I39" s="10">
        <f>IF(C39&lt;&gt;"",WEEKDAY($M$40+H39-1,2),"")</f>
      </c>
      <c r="J39" s="7">
        <f t="shared" si="5"/>
      </c>
      <c r="L39" s="58" t="s">
        <v>9</v>
      </c>
      <c r="M39" s="57"/>
      <c r="N39" s="14" t="s">
        <v>8</v>
      </c>
      <c r="O39" s="53"/>
      <c r="P39" s="2"/>
      <c r="Q39" s="69"/>
      <c r="R39" s="70"/>
      <c r="S39" s="71"/>
      <c r="T39" s="53"/>
    </row>
    <row r="40" spans="2:20" ht="12.75" customHeight="1">
      <c r="B40" s="10">
        <f t="shared" si="2"/>
      </c>
      <c r="C40" s="19"/>
      <c r="D40" s="27"/>
      <c r="E40" s="18"/>
      <c r="F40" s="18"/>
      <c r="G40" s="20"/>
      <c r="H40" s="10">
        <f t="shared" si="4"/>
      </c>
      <c r="I40" s="10">
        <f>IF(C40&lt;&gt;"",WEEKDAY($M$40+H40-1,2),"")</f>
      </c>
      <c r="J40" s="7">
        <f t="shared" si="5"/>
      </c>
      <c r="L40" s="46" t="s">
        <v>27</v>
      </c>
      <c r="M40" s="120">
        <v>40969</v>
      </c>
      <c r="N40" s="121"/>
      <c r="O40" s="50" t="s">
        <v>26</v>
      </c>
      <c r="Q40" s="84" t="s">
        <v>21</v>
      </c>
      <c r="R40" s="80">
        <f>R32-S22</f>
        <v>0</v>
      </c>
      <c r="S40" s="81"/>
      <c r="T40" s="53"/>
    </row>
    <row r="41" spans="2:20" ht="12.75" customHeight="1">
      <c r="B41" s="10">
        <f t="shared" si="2"/>
      </c>
      <c r="C41" s="19"/>
      <c r="D41" s="27"/>
      <c r="E41" s="18"/>
      <c r="F41" s="18"/>
      <c r="G41" s="20"/>
      <c r="H41" s="10">
        <f t="shared" si="4"/>
      </c>
      <c r="I41" s="10">
        <f>IF(C41&lt;&gt;"",WEEKDAY($M$40+H41-1,2),"")</f>
      </c>
      <c r="J41" s="7">
        <f t="shared" si="5"/>
      </c>
      <c r="L41" s="47" t="s">
        <v>25</v>
      </c>
      <c r="M41" s="72">
        <f>32-DAY(M40+31)</f>
        <v>31</v>
      </c>
      <c r="N41" s="73"/>
      <c r="O41" s="54">
        <f>MAX(C:C)</f>
        <v>0</v>
      </c>
      <c r="Q41" s="85"/>
      <c r="R41" s="82"/>
      <c r="S41" s="83"/>
      <c r="T41" s="53"/>
    </row>
    <row r="42" spans="2:10" ht="12.75" customHeight="1">
      <c r="B42" s="10">
        <f t="shared" si="2"/>
      </c>
      <c r="C42" s="19"/>
      <c r="D42" s="27"/>
      <c r="E42" s="18"/>
      <c r="F42" s="18"/>
      <c r="G42" s="20"/>
      <c r="H42" s="10">
        <f t="shared" si="4"/>
      </c>
      <c r="I42" s="10">
        <f>IF(C42&lt;&gt;"",WEEKDAY($M$40+H42-1,2),"")</f>
      </c>
      <c r="J42" s="7">
        <f t="shared" si="5"/>
      </c>
    </row>
    <row r="43" spans="2:10" ht="12.75">
      <c r="B43" s="10">
        <f t="shared" si="2"/>
      </c>
      <c r="C43" s="19"/>
      <c r="D43" s="27"/>
      <c r="E43" s="18"/>
      <c r="F43" s="18"/>
      <c r="G43" s="20"/>
      <c r="H43" s="10">
        <f t="shared" si="4"/>
      </c>
      <c r="I43" s="10">
        <f>IF(C43&lt;&gt;"",WEEKDAY($M$40+H43-1,2),"")</f>
      </c>
      <c r="J43" s="7">
        <f t="shared" si="5"/>
      </c>
    </row>
    <row r="44" spans="2:10" ht="12.75">
      <c r="B44" s="10">
        <f t="shared" si="2"/>
      </c>
      <c r="C44" s="19"/>
      <c r="D44" s="27"/>
      <c r="E44" s="18"/>
      <c r="F44" s="18"/>
      <c r="G44" s="20"/>
      <c r="H44" s="10">
        <f t="shared" si="4"/>
      </c>
      <c r="I44" s="10">
        <f>IF(C44&lt;&gt;"",WEEKDAY($M$40+H44-1,2),"")</f>
      </c>
      <c r="J44" s="7">
        <f t="shared" si="5"/>
      </c>
    </row>
    <row r="45" spans="2:10" ht="12.75">
      <c r="B45" s="10">
        <f t="shared" si="2"/>
      </c>
      <c r="C45" s="19"/>
      <c r="D45" s="27"/>
      <c r="E45" s="18"/>
      <c r="F45" s="18"/>
      <c r="G45" s="20"/>
      <c r="H45" s="10">
        <f t="shared" si="4"/>
      </c>
      <c r="I45" s="10">
        <f>IF(C45&lt;&gt;"",WEEKDAY($M$40+H45-1,2),"")</f>
      </c>
      <c r="J45" s="7">
        <f t="shared" si="5"/>
      </c>
    </row>
    <row r="46" spans="2:10" ht="12.75">
      <c r="B46" s="10">
        <f t="shared" si="2"/>
      </c>
      <c r="C46" s="19"/>
      <c r="D46" s="27"/>
      <c r="E46" s="18"/>
      <c r="F46" s="18"/>
      <c r="G46" s="20"/>
      <c r="H46" s="10">
        <f t="shared" si="4"/>
      </c>
      <c r="I46" s="10">
        <f>IF(C46&lt;&gt;"",WEEKDAY($M$40+H46-1,2),"")</f>
      </c>
      <c r="J46" s="7">
        <f t="shared" si="5"/>
      </c>
    </row>
    <row r="47" spans="2:10" ht="12.75">
      <c r="B47" s="10">
        <f t="shared" si="2"/>
      </c>
      <c r="C47" s="19"/>
      <c r="D47" s="27"/>
      <c r="E47" s="18"/>
      <c r="F47" s="18"/>
      <c r="G47" s="20"/>
      <c r="H47" s="10">
        <f t="shared" si="4"/>
      </c>
      <c r="I47" s="10">
        <f>IF(C47&lt;&gt;"",WEEKDAY($M$40+H47-1,2),"")</f>
      </c>
      <c r="J47" s="7">
        <f t="shared" si="5"/>
      </c>
    </row>
    <row r="48" spans="2:10" ht="12.75">
      <c r="B48" s="10">
        <f t="shared" si="2"/>
      </c>
      <c r="C48" s="19"/>
      <c r="D48" s="27"/>
      <c r="E48" s="18"/>
      <c r="F48" s="18"/>
      <c r="G48" s="20"/>
      <c r="H48" s="10">
        <f t="shared" si="4"/>
      </c>
      <c r="I48" s="10">
        <f>IF(C48&lt;&gt;"",WEEKDAY($M$40+H48-1,2),"")</f>
      </c>
      <c r="J48" s="7">
        <f t="shared" si="5"/>
      </c>
    </row>
    <row r="49" spans="2:10" ht="12.75">
      <c r="B49" s="10">
        <f t="shared" si="2"/>
      </c>
      <c r="C49" s="19"/>
      <c r="D49" s="27"/>
      <c r="E49" s="18"/>
      <c r="F49" s="18"/>
      <c r="G49" s="20"/>
      <c r="H49" s="10">
        <f t="shared" si="4"/>
      </c>
      <c r="I49" s="10">
        <f>IF(C49&lt;&gt;"",WEEKDAY($M$40+H49-1,2),"")</f>
      </c>
      <c r="J49" s="7">
        <f t="shared" si="5"/>
      </c>
    </row>
    <row r="50" spans="2:10" ht="12.75">
      <c r="B50" s="10">
        <f t="shared" si="2"/>
      </c>
      <c r="C50" s="19"/>
      <c r="D50" s="27"/>
      <c r="E50" s="18"/>
      <c r="F50" s="18"/>
      <c r="G50" s="20"/>
      <c r="H50" s="10">
        <f t="shared" si="4"/>
      </c>
      <c r="I50" s="10">
        <f>IF(C50&lt;&gt;"",WEEKDAY($M$40+H50-1,2),"")</f>
      </c>
      <c r="J50" s="7">
        <f t="shared" si="5"/>
      </c>
    </row>
    <row r="51" spans="2:10" ht="12.75">
      <c r="B51" s="10">
        <f t="shared" si="2"/>
      </c>
      <c r="C51" s="19"/>
      <c r="D51" s="27"/>
      <c r="E51" s="18"/>
      <c r="F51" s="18"/>
      <c r="G51" s="20"/>
      <c r="H51" s="10">
        <f t="shared" si="4"/>
      </c>
      <c r="I51" s="10">
        <f>IF(C51&lt;&gt;"",WEEKDAY($M$40+H51-1,2),"")</f>
      </c>
      <c r="J51" s="7">
        <f t="shared" si="5"/>
      </c>
    </row>
    <row r="52" spans="2:10" ht="12.75">
      <c r="B52" s="10">
        <f t="shared" si="2"/>
      </c>
      <c r="C52" s="19"/>
      <c r="D52" s="27"/>
      <c r="E52" s="18"/>
      <c r="F52" s="18"/>
      <c r="G52" s="20"/>
      <c r="H52" s="10">
        <f t="shared" si="4"/>
      </c>
      <c r="I52" s="10">
        <f>IF(C52&lt;&gt;"",WEEKDAY($M$40+H52-1,2),"")</f>
      </c>
      <c r="J52" s="7">
        <f t="shared" si="5"/>
      </c>
    </row>
    <row r="53" spans="2:10" ht="12.75">
      <c r="B53" s="10">
        <f t="shared" si="2"/>
      </c>
      <c r="C53" s="19"/>
      <c r="D53" s="27"/>
      <c r="E53" s="18"/>
      <c r="F53" s="18"/>
      <c r="G53" s="20"/>
      <c r="H53" s="10">
        <f t="shared" si="4"/>
      </c>
      <c r="I53" s="10">
        <f>IF(C53&lt;&gt;"",WEEKDAY($M$40+H53-1,2),"")</f>
      </c>
      <c r="J53" s="7">
        <f t="shared" si="5"/>
      </c>
    </row>
    <row r="54" spans="2:10" ht="12.75">
      <c r="B54" s="10">
        <f t="shared" si="2"/>
      </c>
      <c r="C54" s="19"/>
      <c r="D54" s="27"/>
      <c r="E54" s="18"/>
      <c r="F54" s="18"/>
      <c r="G54" s="20"/>
      <c r="H54" s="10">
        <f t="shared" si="4"/>
      </c>
      <c r="I54" s="10">
        <f>IF(C54&lt;&gt;"",WEEKDAY($M$40+H54-1,2),"")</f>
      </c>
      <c r="J54" s="7">
        <f t="shared" si="5"/>
      </c>
    </row>
    <row r="55" spans="2:10" ht="12.75">
      <c r="B55" s="10">
        <f t="shared" si="2"/>
      </c>
      <c r="C55" s="19"/>
      <c r="D55" s="27"/>
      <c r="E55" s="18"/>
      <c r="F55" s="18"/>
      <c r="G55" s="20"/>
      <c r="H55" s="10">
        <f t="shared" si="4"/>
      </c>
      <c r="I55" s="10">
        <f>IF(C55&lt;&gt;"",WEEKDAY($M$40+H55-1,2),"")</f>
      </c>
      <c r="J55" s="7">
        <f t="shared" si="5"/>
      </c>
    </row>
    <row r="56" spans="2:10" ht="12.75">
      <c r="B56" s="10">
        <f t="shared" si="2"/>
      </c>
      <c r="C56" s="19"/>
      <c r="D56" s="27"/>
      <c r="E56" s="18"/>
      <c r="F56" s="18"/>
      <c r="G56" s="20"/>
      <c r="H56" s="10">
        <f t="shared" si="4"/>
      </c>
      <c r="I56" s="10">
        <f>IF(C56&lt;&gt;"",WEEKDAY($M$40+H56-1,2),"")</f>
      </c>
      <c r="J56" s="7">
        <f t="shared" si="5"/>
      </c>
    </row>
    <row r="57" spans="2:10" ht="12.75">
      <c r="B57" s="10">
        <f t="shared" si="2"/>
      </c>
      <c r="C57" s="19"/>
      <c r="D57" s="27"/>
      <c r="E57" s="18"/>
      <c r="F57" s="18"/>
      <c r="G57" s="20"/>
      <c r="H57" s="10">
        <f t="shared" si="4"/>
      </c>
      <c r="I57" s="10">
        <f>IF(C57&lt;&gt;"",WEEKDAY($M$40+H57-1,2),"")</f>
      </c>
      <c r="J57" s="7">
        <f t="shared" si="5"/>
      </c>
    </row>
    <row r="58" spans="2:10" ht="12.75">
      <c r="B58" s="10">
        <f t="shared" si="2"/>
      </c>
      <c r="C58" s="19"/>
      <c r="D58" s="27"/>
      <c r="E58" s="18"/>
      <c r="F58" s="18"/>
      <c r="G58" s="20"/>
      <c r="H58" s="10">
        <f t="shared" si="4"/>
      </c>
      <c r="I58" s="10">
        <f>IF(C58&lt;&gt;"",WEEKDAY($M$40+H58-1,2),"")</f>
      </c>
      <c r="J58" s="7">
        <f t="shared" si="5"/>
      </c>
    </row>
    <row r="59" spans="2:10" ht="12.75">
      <c r="B59" s="10">
        <f t="shared" si="2"/>
      </c>
      <c r="C59" s="19"/>
      <c r="D59" s="27"/>
      <c r="E59" s="18"/>
      <c r="F59" s="18"/>
      <c r="G59" s="20"/>
      <c r="H59" s="10">
        <f t="shared" si="4"/>
      </c>
      <c r="I59" s="10">
        <f>IF(C59&lt;&gt;"",WEEKDAY($M$40+H59-1,2),"")</f>
      </c>
      <c r="J59" s="7">
        <f t="shared" si="5"/>
      </c>
    </row>
    <row r="60" spans="2:10" ht="12.75">
      <c r="B60" s="10">
        <f t="shared" si="2"/>
      </c>
      <c r="C60" s="19"/>
      <c r="D60" s="27"/>
      <c r="E60" s="18"/>
      <c r="F60" s="18"/>
      <c r="G60" s="20"/>
      <c r="H60" s="10">
        <f t="shared" si="4"/>
      </c>
      <c r="I60" s="10">
        <f>IF(C60&lt;&gt;"",WEEKDAY($M$40+H60-1,2),"")</f>
      </c>
      <c r="J60" s="7">
        <f t="shared" si="5"/>
      </c>
    </row>
    <row r="61" spans="2:10" ht="12.75">
      <c r="B61" s="10">
        <f t="shared" si="2"/>
      </c>
      <c r="C61" s="19"/>
      <c r="D61" s="27"/>
      <c r="E61" s="18"/>
      <c r="F61" s="18"/>
      <c r="G61" s="20"/>
      <c r="H61" s="10">
        <f t="shared" si="4"/>
      </c>
      <c r="I61" s="10">
        <f>IF(C61&lt;&gt;"",WEEKDAY($M$40+H61-1,2),"")</f>
      </c>
      <c r="J61" s="7">
        <f t="shared" si="5"/>
      </c>
    </row>
    <row r="62" spans="2:10" ht="12.75">
      <c r="B62" s="10">
        <f t="shared" si="2"/>
      </c>
      <c r="C62" s="19"/>
      <c r="D62" s="27"/>
      <c r="E62" s="18"/>
      <c r="F62" s="18"/>
      <c r="G62" s="20"/>
      <c r="H62" s="10">
        <f t="shared" si="4"/>
      </c>
      <c r="I62" s="10">
        <f>IF(C62&lt;&gt;"",WEEKDAY($M$40+H62-1,2),"")</f>
      </c>
      <c r="J62" s="7">
        <f t="shared" si="5"/>
      </c>
    </row>
    <row r="63" spans="2:10" ht="12.75">
      <c r="B63" s="10">
        <f t="shared" si="2"/>
      </c>
      <c r="C63" s="19"/>
      <c r="D63" s="27"/>
      <c r="E63" s="18"/>
      <c r="F63" s="18"/>
      <c r="G63" s="20"/>
      <c r="H63" s="10">
        <f t="shared" si="4"/>
      </c>
      <c r="I63" s="10">
        <f>IF(C63&lt;&gt;"",WEEKDAY($M$40+H63-1,2),"")</f>
      </c>
      <c r="J63" s="7">
        <f t="shared" si="5"/>
      </c>
    </row>
    <row r="64" spans="2:10" ht="12.75">
      <c r="B64" s="10">
        <f t="shared" si="2"/>
      </c>
      <c r="C64" s="19"/>
      <c r="D64" s="27"/>
      <c r="E64" s="18"/>
      <c r="F64" s="18"/>
      <c r="G64" s="20"/>
      <c r="H64" s="10">
        <f t="shared" si="4"/>
      </c>
      <c r="I64" s="10">
        <f>IF(C64&lt;&gt;"",WEEKDAY($M$40+H64-1,2),"")</f>
      </c>
      <c r="J64" s="7">
        <f t="shared" si="5"/>
      </c>
    </row>
    <row r="65" spans="2:10" ht="12.75">
      <c r="B65" s="10">
        <f t="shared" si="2"/>
      </c>
      <c r="C65" s="19"/>
      <c r="D65" s="27"/>
      <c r="E65" s="18"/>
      <c r="F65" s="18"/>
      <c r="G65" s="20"/>
      <c r="H65" s="10">
        <f t="shared" si="4"/>
      </c>
      <c r="I65" s="10">
        <f>IF(C65&lt;&gt;"",WEEKDAY($M$40+H65-1,2),"")</f>
      </c>
      <c r="J65" s="7">
        <f t="shared" si="5"/>
      </c>
    </row>
    <row r="66" spans="2:10" ht="12.75">
      <c r="B66" s="10">
        <f t="shared" si="2"/>
      </c>
      <c r="C66" s="19"/>
      <c r="D66" s="27"/>
      <c r="E66" s="18"/>
      <c r="F66" s="18"/>
      <c r="G66" s="20"/>
      <c r="H66" s="10">
        <f t="shared" si="4"/>
      </c>
      <c r="I66" s="10">
        <f>IF(C66&lt;&gt;"",WEEKDAY($M$40+H66-1,2),"")</f>
      </c>
      <c r="J66" s="7">
        <f t="shared" si="5"/>
      </c>
    </row>
    <row r="67" spans="2:10" ht="12.75">
      <c r="B67" s="10">
        <f t="shared" si="2"/>
      </c>
      <c r="C67" s="19"/>
      <c r="D67" s="27"/>
      <c r="E67" s="18"/>
      <c r="F67" s="18"/>
      <c r="G67" s="20"/>
      <c r="H67" s="10">
        <f t="shared" si="4"/>
      </c>
      <c r="I67" s="10">
        <f>IF(C67&lt;&gt;"",WEEKDAY($M$40+H67-1,2),"")</f>
      </c>
      <c r="J67" s="7">
        <f t="shared" si="5"/>
      </c>
    </row>
    <row r="68" spans="2:10" ht="12.75">
      <c r="B68" s="10">
        <f t="shared" si="2"/>
      </c>
      <c r="C68" s="19"/>
      <c r="D68" s="27"/>
      <c r="E68" s="18"/>
      <c r="F68" s="18"/>
      <c r="G68" s="20"/>
      <c r="H68" s="10">
        <f t="shared" si="4"/>
      </c>
      <c r="I68" s="10">
        <f>IF(C68&lt;&gt;"",WEEKDAY($M$40+H68-1,2),"")</f>
      </c>
      <c r="J68" s="7">
        <f t="shared" si="5"/>
      </c>
    </row>
    <row r="69" spans="2:10" ht="12.75">
      <c r="B69" s="10">
        <f t="shared" si="2"/>
      </c>
      <c r="C69" s="19"/>
      <c r="D69" s="27"/>
      <c r="E69" s="18"/>
      <c r="F69" s="18"/>
      <c r="G69" s="20"/>
      <c r="H69" s="10">
        <f aca="true" t="shared" si="6" ref="H69:H104">IF(C69&lt;&gt;"",C69,IF(D69&lt;&gt;"",H68,""))</f>
      </c>
      <c r="I69" s="10">
        <f>IF(C69&lt;&gt;"",WEEKDAY($M$40+H69-1,2),"")</f>
      </c>
      <c r="J69" s="7">
        <f aca="true" t="shared" si="7" ref="J69:J100">IF(H69&lt;&gt;"",IF(H69&lt;&gt;H70,SUMIF(H$1:H$65536,H69,G$1:G$65536),""),IF(AND(H67&lt;&gt;"",H68=""),"Součet za měsíc         "&amp;SUM(G$1:G$65536),""))</f>
      </c>
    </row>
    <row r="70" spans="2:10" ht="12.75">
      <c r="B70" s="10">
        <f aca="true" t="shared" si="8" ref="B70:B104">IF(I70&lt;&gt;"",IF(I70&lt;5,IF(I70&lt;3,IF(I70&lt;2,"Po","Út"),IF(I70&lt;4,"St","Čt")),IF(I70&lt;6,"Pá",IF(I70&lt;7,"So","Ne"))),"")</f>
      </c>
      <c r="C70" s="19"/>
      <c r="D70" s="27"/>
      <c r="E70" s="18"/>
      <c r="F70" s="18"/>
      <c r="G70" s="20"/>
      <c r="H70" s="10">
        <f t="shared" si="6"/>
      </c>
      <c r="I70" s="10">
        <f>IF(C70&lt;&gt;"",WEEKDAY($M$40+H70-1,2),"")</f>
      </c>
      <c r="J70" s="7">
        <f t="shared" si="7"/>
      </c>
    </row>
    <row r="71" spans="2:10" ht="12.75">
      <c r="B71" s="10">
        <f t="shared" si="8"/>
      </c>
      <c r="C71" s="19"/>
      <c r="D71" s="27"/>
      <c r="E71" s="18"/>
      <c r="F71" s="18"/>
      <c r="G71" s="20"/>
      <c r="H71" s="10">
        <f t="shared" si="6"/>
      </c>
      <c r="I71" s="10">
        <f>IF(C71&lt;&gt;"",WEEKDAY($M$40+H71-1,2),"")</f>
      </c>
      <c r="J71" s="7">
        <f t="shared" si="7"/>
      </c>
    </row>
    <row r="72" spans="2:10" ht="12.75">
      <c r="B72" s="10">
        <f t="shared" si="8"/>
      </c>
      <c r="C72" s="19"/>
      <c r="D72" s="27"/>
      <c r="E72" s="18"/>
      <c r="F72" s="18"/>
      <c r="G72" s="20"/>
      <c r="H72" s="10">
        <f t="shared" si="6"/>
      </c>
      <c r="I72" s="10">
        <f>IF(C72&lt;&gt;"",WEEKDAY($M$40+H72-1,2),"")</f>
      </c>
      <c r="J72" s="7">
        <f t="shared" si="7"/>
      </c>
    </row>
    <row r="73" spans="2:10" ht="12.75">
      <c r="B73" s="10">
        <f t="shared" si="8"/>
      </c>
      <c r="C73" s="19"/>
      <c r="D73" s="27"/>
      <c r="E73" s="18"/>
      <c r="F73" s="18"/>
      <c r="G73" s="20"/>
      <c r="H73" s="10">
        <f t="shared" si="6"/>
      </c>
      <c r="I73" s="10">
        <f>IF(C73&lt;&gt;"",WEEKDAY($M$40+H73-1,2),"")</f>
      </c>
      <c r="J73" s="7">
        <f t="shared" si="7"/>
      </c>
    </row>
    <row r="74" spans="2:10" ht="12.75">
      <c r="B74" s="10">
        <f t="shared" si="8"/>
      </c>
      <c r="C74" s="19"/>
      <c r="D74" s="27"/>
      <c r="E74" s="18"/>
      <c r="F74" s="18"/>
      <c r="G74" s="20"/>
      <c r="H74" s="10">
        <f t="shared" si="6"/>
      </c>
      <c r="I74" s="10">
        <f>IF(C74&lt;&gt;"",WEEKDAY($M$40+H74-1,2),"")</f>
      </c>
      <c r="J74" s="7">
        <f t="shared" si="7"/>
      </c>
    </row>
    <row r="75" spans="2:10" ht="12.75">
      <c r="B75" s="10">
        <f t="shared" si="8"/>
      </c>
      <c r="C75" s="19"/>
      <c r="D75" s="27"/>
      <c r="E75" s="18"/>
      <c r="F75" s="18"/>
      <c r="G75" s="20"/>
      <c r="H75" s="10">
        <f t="shared" si="6"/>
      </c>
      <c r="I75" s="10">
        <f>IF(C75&lt;&gt;"",WEEKDAY($M$40+H75-1,2),"")</f>
      </c>
      <c r="J75" s="7">
        <f t="shared" si="7"/>
      </c>
    </row>
    <row r="76" spans="2:10" ht="12.75">
      <c r="B76" s="10">
        <f t="shared" si="8"/>
      </c>
      <c r="C76" s="19"/>
      <c r="D76" s="27"/>
      <c r="E76" s="18"/>
      <c r="F76" s="18"/>
      <c r="G76" s="20"/>
      <c r="H76" s="10">
        <f t="shared" si="6"/>
      </c>
      <c r="I76" s="10">
        <f>IF(C76&lt;&gt;"",WEEKDAY($M$40+H76-1,2),"")</f>
      </c>
      <c r="J76" s="7">
        <f t="shared" si="7"/>
      </c>
    </row>
    <row r="77" spans="2:10" ht="12.75">
      <c r="B77" s="10">
        <f t="shared" si="8"/>
      </c>
      <c r="C77" s="19"/>
      <c r="D77" s="27"/>
      <c r="E77" s="18"/>
      <c r="F77" s="18"/>
      <c r="G77" s="20"/>
      <c r="H77" s="10">
        <f t="shared" si="6"/>
      </c>
      <c r="I77" s="10">
        <f>IF(C77&lt;&gt;"",WEEKDAY($M$40+H77-1,2),"")</f>
      </c>
      <c r="J77" s="7">
        <f t="shared" si="7"/>
      </c>
    </row>
    <row r="78" spans="2:10" ht="12.75">
      <c r="B78" s="10">
        <f t="shared" si="8"/>
      </c>
      <c r="C78" s="19"/>
      <c r="D78" s="27"/>
      <c r="E78" s="18"/>
      <c r="F78" s="18"/>
      <c r="G78" s="20"/>
      <c r="H78" s="10">
        <f t="shared" si="6"/>
      </c>
      <c r="I78" s="10">
        <f>IF(C78&lt;&gt;"",WEEKDAY($M$40+H78-1,2),"")</f>
      </c>
      <c r="J78" s="7">
        <f t="shared" si="7"/>
      </c>
    </row>
    <row r="79" spans="2:10" ht="12.75">
      <c r="B79" s="10">
        <f t="shared" si="8"/>
      </c>
      <c r="C79" s="19"/>
      <c r="D79" s="27"/>
      <c r="E79" s="18"/>
      <c r="F79" s="18"/>
      <c r="G79" s="20"/>
      <c r="H79" s="10">
        <f t="shared" si="6"/>
      </c>
      <c r="I79" s="10">
        <f>IF(C79&lt;&gt;"",WEEKDAY($M$40+H79-1,2),"")</f>
      </c>
      <c r="J79" s="7">
        <f t="shared" si="7"/>
      </c>
    </row>
    <row r="80" spans="2:10" ht="12.75">
      <c r="B80" s="10">
        <f t="shared" si="8"/>
      </c>
      <c r="C80" s="19"/>
      <c r="D80" s="27"/>
      <c r="E80" s="18"/>
      <c r="F80" s="18"/>
      <c r="G80" s="20"/>
      <c r="H80" s="10">
        <f t="shared" si="6"/>
      </c>
      <c r="I80" s="10">
        <f>IF(C80&lt;&gt;"",WEEKDAY($M$40+H80-1,2),"")</f>
      </c>
      <c r="J80" s="7">
        <f t="shared" si="7"/>
      </c>
    </row>
    <row r="81" spans="2:10" ht="12.75">
      <c r="B81" s="10">
        <f t="shared" si="8"/>
      </c>
      <c r="C81" s="19"/>
      <c r="D81" s="27"/>
      <c r="E81" s="18"/>
      <c r="F81" s="18"/>
      <c r="G81" s="20"/>
      <c r="H81" s="10">
        <f t="shared" si="6"/>
      </c>
      <c r="I81" s="10">
        <f>IF(C81&lt;&gt;"",WEEKDAY($M$40+H81-1,2),"")</f>
      </c>
      <c r="J81" s="7">
        <f t="shared" si="7"/>
      </c>
    </row>
    <row r="82" spans="2:10" ht="12.75">
      <c r="B82" s="10">
        <f t="shared" si="8"/>
      </c>
      <c r="C82" s="19"/>
      <c r="D82" s="27"/>
      <c r="E82" s="18"/>
      <c r="F82" s="18"/>
      <c r="G82" s="20"/>
      <c r="H82" s="10">
        <f t="shared" si="6"/>
      </c>
      <c r="I82" s="10">
        <f>IF(C82&lt;&gt;"",WEEKDAY($M$40+H82-1,2),"")</f>
      </c>
      <c r="J82" s="7">
        <f t="shared" si="7"/>
      </c>
    </row>
    <row r="83" spans="2:10" ht="12.75">
      <c r="B83" s="10">
        <f t="shared" si="8"/>
      </c>
      <c r="C83" s="19"/>
      <c r="D83" s="27"/>
      <c r="E83" s="18"/>
      <c r="F83" s="18"/>
      <c r="G83" s="20"/>
      <c r="H83" s="10">
        <f t="shared" si="6"/>
      </c>
      <c r="I83" s="10">
        <f>IF(C83&lt;&gt;"",WEEKDAY($M$40+H83-1,2),"")</f>
      </c>
      <c r="J83" s="7">
        <f t="shared" si="7"/>
      </c>
    </row>
    <row r="84" spans="2:10" ht="12.75">
      <c r="B84" s="10">
        <f t="shared" si="8"/>
      </c>
      <c r="C84" s="19"/>
      <c r="D84" s="27"/>
      <c r="E84" s="18"/>
      <c r="F84" s="18"/>
      <c r="G84" s="20"/>
      <c r="H84" s="10">
        <f t="shared" si="6"/>
      </c>
      <c r="I84" s="10">
        <f>IF(C84&lt;&gt;"",WEEKDAY($M$40+H84-1,2),"")</f>
      </c>
      <c r="J84" s="7">
        <f t="shared" si="7"/>
      </c>
    </row>
    <row r="85" spans="2:10" ht="12.75">
      <c r="B85" s="10">
        <f t="shared" si="8"/>
      </c>
      <c r="C85" s="19"/>
      <c r="D85" s="27"/>
      <c r="E85" s="18"/>
      <c r="F85" s="18"/>
      <c r="G85" s="20"/>
      <c r="H85" s="10">
        <f t="shared" si="6"/>
      </c>
      <c r="I85" s="10">
        <f>IF(C85&lt;&gt;"",WEEKDAY($M$40+H85-1,2),"")</f>
      </c>
      <c r="J85" s="7">
        <f t="shared" si="7"/>
      </c>
    </row>
    <row r="86" spans="2:10" ht="12.75">
      <c r="B86" s="10">
        <f t="shared" si="8"/>
      </c>
      <c r="C86" s="19"/>
      <c r="D86" s="27"/>
      <c r="E86" s="18"/>
      <c r="F86" s="18"/>
      <c r="G86" s="20"/>
      <c r="H86" s="10">
        <f t="shared" si="6"/>
      </c>
      <c r="I86" s="10">
        <f>IF(C86&lt;&gt;"",WEEKDAY($M$40+H86-1,2),"")</f>
      </c>
      <c r="J86" s="7">
        <f t="shared" si="7"/>
      </c>
    </row>
    <row r="87" spans="2:10" ht="12.75">
      <c r="B87" s="10">
        <f t="shared" si="8"/>
      </c>
      <c r="C87" s="19"/>
      <c r="D87" s="27"/>
      <c r="E87" s="18"/>
      <c r="F87" s="18"/>
      <c r="G87" s="20"/>
      <c r="H87" s="10">
        <f t="shared" si="6"/>
      </c>
      <c r="I87" s="10">
        <f>IF(C87&lt;&gt;"",WEEKDAY($M$40+H87-1,2),"")</f>
      </c>
      <c r="J87" s="7">
        <f t="shared" si="7"/>
      </c>
    </row>
    <row r="88" spans="2:10" ht="12.75">
      <c r="B88" s="10">
        <f t="shared" si="8"/>
      </c>
      <c r="C88" s="19"/>
      <c r="D88" s="27"/>
      <c r="E88" s="18"/>
      <c r="F88" s="18"/>
      <c r="G88" s="20"/>
      <c r="H88" s="10">
        <f t="shared" si="6"/>
      </c>
      <c r="I88" s="10">
        <f>IF(C88&lt;&gt;"",WEEKDAY($M$40+H88-1,2),"")</f>
      </c>
      <c r="J88" s="7">
        <f t="shared" si="7"/>
      </c>
    </row>
    <row r="89" spans="2:10" ht="12.75">
      <c r="B89" s="10">
        <f t="shared" si="8"/>
      </c>
      <c r="C89" s="19"/>
      <c r="D89" s="27"/>
      <c r="E89" s="18"/>
      <c r="F89" s="18"/>
      <c r="G89" s="20"/>
      <c r="H89" s="10">
        <f t="shared" si="6"/>
      </c>
      <c r="I89" s="10">
        <f>IF(C89&lt;&gt;"",WEEKDAY($M$40+H89-1,2),"")</f>
      </c>
      <c r="J89" s="7">
        <f t="shared" si="7"/>
      </c>
    </row>
    <row r="90" spans="2:10" ht="12.75">
      <c r="B90" s="10">
        <f t="shared" si="8"/>
      </c>
      <c r="C90" s="19"/>
      <c r="D90" s="27"/>
      <c r="E90" s="18"/>
      <c r="F90" s="18"/>
      <c r="G90" s="20"/>
      <c r="H90" s="10">
        <f t="shared" si="6"/>
      </c>
      <c r="I90" s="10">
        <f>IF(C90&lt;&gt;"",WEEKDAY($M$40+H90-1,2),"")</f>
      </c>
      <c r="J90" s="7">
        <f t="shared" si="7"/>
      </c>
    </row>
    <row r="91" spans="2:10" ht="12.75">
      <c r="B91" s="10">
        <f t="shared" si="8"/>
      </c>
      <c r="C91" s="19"/>
      <c r="D91" s="27"/>
      <c r="E91" s="18"/>
      <c r="F91" s="18"/>
      <c r="G91" s="20"/>
      <c r="H91" s="10">
        <f t="shared" si="6"/>
      </c>
      <c r="I91" s="10">
        <f>IF(C91&lt;&gt;"",WEEKDAY($M$40+H91-1,2),"")</f>
      </c>
      <c r="J91" s="7">
        <f t="shared" si="7"/>
      </c>
    </row>
    <row r="92" spans="2:10" ht="12.75">
      <c r="B92" s="10">
        <f t="shared" si="8"/>
      </c>
      <c r="C92" s="19"/>
      <c r="D92" s="27"/>
      <c r="E92" s="18"/>
      <c r="F92" s="18"/>
      <c r="G92" s="20"/>
      <c r="H92" s="10">
        <f t="shared" si="6"/>
      </c>
      <c r="I92" s="10">
        <f>IF(C92&lt;&gt;"",WEEKDAY($M$40+H92-1,2),"")</f>
      </c>
      <c r="J92" s="7">
        <f t="shared" si="7"/>
      </c>
    </row>
    <row r="93" spans="2:10" ht="12.75">
      <c r="B93" s="10">
        <f t="shared" si="8"/>
      </c>
      <c r="C93" s="19"/>
      <c r="D93" s="27"/>
      <c r="E93" s="18"/>
      <c r="F93" s="18"/>
      <c r="G93" s="20"/>
      <c r="H93" s="10">
        <f t="shared" si="6"/>
      </c>
      <c r="I93" s="10">
        <f>IF(C93&lt;&gt;"",WEEKDAY($M$40+H93-1,2),"")</f>
      </c>
      <c r="J93" s="7">
        <f t="shared" si="7"/>
      </c>
    </row>
    <row r="94" spans="2:10" ht="12.75">
      <c r="B94" s="10">
        <f t="shared" si="8"/>
      </c>
      <c r="C94" s="19"/>
      <c r="D94" s="27"/>
      <c r="E94" s="18"/>
      <c r="F94" s="18"/>
      <c r="G94" s="20"/>
      <c r="H94" s="10">
        <f t="shared" si="6"/>
      </c>
      <c r="I94" s="10">
        <f>IF(C94&lt;&gt;"",WEEKDAY($M$40+H94-1,2),"")</f>
      </c>
      <c r="J94" s="7">
        <f t="shared" si="7"/>
      </c>
    </row>
    <row r="95" spans="2:10" ht="12.75">
      <c r="B95" s="10">
        <f t="shared" si="8"/>
      </c>
      <c r="C95" s="19"/>
      <c r="D95" s="27"/>
      <c r="E95" s="18"/>
      <c r="F95" s="18"/>
      <c r="G95" s="20"/>
      <c r="H95" s="10">
        <f t="shared" si="6"/>
      </c>
      <c r="I95" s="10">
        <f>IF(C95&lt;&gt;"",WEEKDAY($M$40+H95-1,2),"")</f>
      </c>
      <c r="J95" s="7">
        <f t="shared" si="7"/>
      </c>
    </row>
    <row r="96" spans="2:10" ht="12.75">
      <c r="B96" s="10">
        <f t="shared" si="8"/>
      </c>
      <c r="C96" s="19"/>
      <c r="D96" s="27"/>
      <c r="E96" s="18"/>
      <c r="F96" s="18"/>
      <c r="G96" s="20"/>
      <c r="H96" s="10">
        <f t="shared" si="6"/>
      </c>
      <c r="I96" s="10">
        <f>IF(C96&lt;&gt;"",WEEKDAY($M$40+H96-1,2),"")</f>
      </c>
      <c r="J96" s="7">
        <f t="shared" si="7"/>
      </c>
    </row>
    <row r="97" spans="2:10" ht="12.75">
      <c r="B97" s="10">
        <f t="shared" si="8"/>
      </c>
      <c r="C97" s="19"/>
      <c r="D97" s="27"/>
      <c r="E97" s="18"/>
      <c r="F97" s="18"/>
      <c r="G97" s="20"/>
      <c r="H97" s="10">
        <f t="shared" si="6"/>
      </c>
      <c r="I97" s="10">
        <f>IF(C97&lt;&gt;"",WEEKDAY($M$40+H97-1,2),"")</f>
      </c>
      <c r="J97" s="7">
        <f t="shared" si="7"/>
      </c>
    </row>
    <row r="98" spans="2:10" ht="12.75">
      <c r="B98" s="10">
        <f t="shared" si="8"/>
      </c>
      <c r="C98" s="19"/>
      <c r="D98" s="27"/>
      <c r="E98" s="18"/>
      <c r="F98" s="18"/>
      <c r="G98" s="20"/>
      <c r="H98" s="10">
        <f t="shared" si="6"/>
      </c>
      <c r="I98" s="10">
        <f>IF(C98&lt;&gt;"",WEEKDAY($M$40+H98-1,2),"")</f>
      </c>
      <c r="J98" s="7">
        <f t="shared" si="7"/>
      </c>
    </row>
    <row r="99" spans="2:10" ht="12.75">
      <c r="B99" s="10">
        <f t="shared" si="8"/>
      </c>
      <c r="C99" s="19"/>
      <c r="D99" s="27"/>
      <c r="E99" s="18"/>
      <c r="F99" s="18"/>
      <c r="G99" s="20"/>
      <c r="H99" s="10">
        <f t="shared" si="6"/>
      </c>
      <c r="I99" s="10">
        <f>IF(C99&lt;&gt;"",WEEKDAY($M$40+H99-1,2),"")</f>
      </c>
      <c r="J99" s="7">
        <f t="shared" si="7"/>
      </c>
    </row>
    <row r="100" spans="2:10" ht="12.75">
      <c r="B100" s="10">
        <f t="shared" si="8"/>
      </c>
      <c r="C100" s="19"/>
      <c r="D100" s="27"/>
      <c r="E100" s="18"/>
      <c r="F100" s="18"/>
      <c r="G100" s="20"/>
      <c r="H100" s="10">
        <f t="shared" si="6"/>
      </c>
      <c r="I100" s="10">
        <f>IF(C100&lt;&gt;"",WEEKDAY($M$40+H100-1,2),"")</f>
      </c>
      <c r="J100" s="7">
        <f t="shared" si="7"/>
      </c>
    </row>
    <row r="101" spans="2:10" ht="12.75">
      <c r="B101" s="10">
        <f t="shared" si="8"/>
      </c>
      <c r="C101" s="19"/>
      <c r="D101" s="27"/>
      <c r="E101" s="18"/>
      <c r="F101" s="18"/>
      <c r="G101" s="20"/>
      <c r="H101" s="10">
        <f t="shared" si="6"/>
      </c>
      <c r="I101" s="10">
        <f>IF(C101&lt;&gt;"",WEEKDAY($M$40+H101-1,2),"")</f>
      </c>
      <c r="J101" s="7">
        <f>IF(H101&lt;&gt;"",IF(H101&lt;&gt;H102,SUMIF(H:H,H101,G:G),""),IF(AND(H99&lt;&gt;"",H100=""),"Součet za měsíc         "&amp;SUM(G:G),""))</f>
      </c>
    </row>
    <row r="102" spans="2:10" ht="12.75">
      <c r="B102" s="10">
        <f t="shared" si="8"/>
      </c>
      <c r="C102" s="19"/>
      <c r="D102" s="27"/>
      <c r="E102" s="18"/>
      <c r="F102" s="18"/>
      <c r="G102" s="20"/>
      <c r="H102" s="10">
        <f t="shared" si="6"/>
      </c>
      <c r="I102" s="10">
        <f>IF(C102&lt;&gt;"",WEEKDAY($M$40+H102-1,2),"")</f>
      </c>
      <c r="J102" s="7">
        <f>IF(H102&lt;&gt;"",IF(H102&lt;&gt;H103,SUMIF(H:H,H102,G:G),""),IF(AND(H100&lt;&gt;"",H101=""),"Součet za měsíc         "&amp;SUM(G:G),""))</f>
      </c>
    </row>
    <row r="103" spans="2:10" ht="12.75">
      <c r="B103" s="10">
        <f t="shared" si="8"/>
      </c>
      <c r="C103" s="19"/>
      <c r="D103" s="27"/>
      <c r="E103" s="18"/>
      <c r="F103" s="18"/>
      <c r="G103" s="20"/>
      <c r="H103" s="10">
        <f t="shared" si="6"/>
      </c>
      <c r="I103" s="10">
        <f>IF(C103&lt;&gt;"",WEEKDAY($M$40+H103-1,2),"")</f>
      </c>
      <c r="J103" s="7">
        <f>IF(H103&lt;&gt;"",IF(H103&lt;&gt;H104,SUMIF(H:H,H103,G:G),""),IF(AND(H101&lt;&gt;"",H102=""),"Součet za měsíc         "&amp;SUM(G:G),""))</f>
      </c>
    </row>
    <row r="104" spans="2:10" ht="13.5" thickBot="1">
      <c r="B104" s="21">
        <f t="shared" si="8"/>
      </c>
      <c r="C104" s="22"/>
      <c r="D104" s="28"/>
      <c r="E104" s="23"/>
      <c r="F104" s="23"/>
      <c r="G104" s="24"/>
      <c r="H104" s="10">
        <f t="shared" si="6"/>
      </c>
      <c r="I104" s="10">
        <f>IF(C104&lt;&gt;"",WEEKDAY($M$40+H104-1,2),"")</f>
      </c>
      <c r="J104" s="25">
        <f>IF(H104&lt;&gt;"",IF(H104&lt;&gt;H105,SUMIF(H:H,H104,G:G),""),IF(AND(H102&lt;&gt;"",H103=""),"Součet za měsíc         "&amp;SUM(G:G),""))</f>
      </c>
    </row>
    <row r="105" spans="2:4" ht="12.75">
      <c r="B105" s="10"/>
      <c r="C105" s="6"/>
      <c r="D105" s="29"/>
    </row>
    <row r="106" spans="2:4" ht="12.75">
      <c r="B106" s="10"/>
      <c r="C106" s="6"/>
      <c r="D106" s="29"/>
    </row>
    <row r="107" spans="2:4" ht="12.75">
      <c r="B107" s="10"/>
      <c r="C107" s="6"/>
      <c r="D107" s="29"/>
    </row>
    <row r="108" ht="12.75">
      <c r="B108" s="15"/>
    </row>
    <row r="109" ht="12.75">
      <c r="B109" s="15"/>
    </row>
    <row r="110" ht="12.75">
      <c r="B110" s="15"/>
    </row>
  </sheetData>
  <sheetProtection selectLockedCells="1"/>
  <mergeCells count="25">
    <mergeCell ref="Q14:R14"/>
    <mergeCell ref="Q15:R15"/>
    <mergeCell ref="Q19:S19"/>
    <mergeCell ref="Q23:S23"/>
    <mergeCell ref="Q38:S39"/>
    <mergeCell ref="M40:N40"/>
    <mergeCell ref="Q40:Q41"/>
    <mergeCell ref="R40:S41"/>
    <mergeCell ref="R32:S33"/>
    <mergeCell ref="Q28:S29"/>
    <mergeCell ref="Q32:Q33"/>
    <mergeCell ref="Q9:R9"/>
    <mergeCell ref="Q10:R10"/>
    <mergeCell ref="M41:N41"/>
    <mergeCell ref="L11:N12"/>
    <mergeCell ref="L26:N27"/>
    <mergeCell ref="Q11:R11"/>
    <mergeCell ref="Q12:R12"/>
    <mergeCell ref="Q13:R13"/>
    <mergeCell ref="B2:J3"/>
    <mergeCell ref="B4:C4"/>
    <mergeCell ref="Q2:S3"/>
    <mergeCell ref="L2:N3"/>
    <mergeCell ref="Q7:R7"/>
    <mergeCell ref="Q8:R8"/>
  </mergeCells>
  <conditionalFormatting sqref="B5:B104">
    <cfRule type="expression" priority="1" dxfId="10" stopIfTrue="1">
      <formula>$H4&lt;&gt;""</formula>
    </cfRule>
    <cfRule type="expression" priority="2" dxfId="11" stopIfTrue="1">
      <formula>AND($H4="",$H3&lt;&gt;"")</formula>
    </cfRule>
  </conditionalFormatting>
  <conditionalFormatting sqref="G5:G104">
    <cfRule type="expression" priority="5" dxfId="7" stopIfTrue="1">
      <formula>$H4&lt;&gt;""</formula>
    </cfRule>
    <cfRule type="expression" priority="6" dxfId="12" stopIfTrue="1">
      <formula>AND($H4="",$H3&lt;&gt;"")</formula>
    </cfRule>
  </conditionalFormatting>
  <conditionalFormatting sqref="J5:J104">
    <cfRule type="expression" priority="7" dxfId="13" stopIfTrue="1">
      <formula>$H4&lt;&gt;""</formula>
    </cfRule>
    <cfRule type="expression" priority="8" dxfId="14" stopIfTrue="1">
      <formula>AND($H4="",$H3&lt;&gt;"")</formula>
    </cfRule>
  </conditionalFormatting>
  <conditionalFormatting sqref="C5:F104">
    <cfRule type="expression" priority="3" dxfId="3" stopIfTrue="1">
      <formula>$H4&lt;&gt;""</formula>
    </cfRule>
    <cfRule type="expression" priority="4" dxfId="15" stopIfTrue="1">
      <formula>AND($H4="",$H3&lt;&gt;"")</formula>
    </cfRule>
  </conditionalFormatting>
  <conditionalFormatting sqref="H5:I104">
    <cfRule type="expression" priority="17" dxfId="1" stopIfTrue="1">
      <formula>$H4&lt;&gt;""</formula>
    </cfRule>
    <cfRule type="expression" priority="18" dxfId="15" stopIfTrue="1">
      <formula>AND($H4="",$H3&lt;&gt;"")</formula>
    </cfRule>
  </conditionalFormatting>
  <dataValidations count="6">
    <dataValidation type="list" allowBlank="1" sqref="R6">
      <formula1>"P,R,S,N"</formula1>
    </dataValidation>
    <dataValidation allowBlank="1" showErrorMessage="1" errorTitle="Špatné zadání" error="Můžeš zadat jen:&#10;Rosťa Pavlovi&#10;Pavel Rosťovi" sqref="R17"/>
    <dataValidation type="list" allowBlank="1" showInputMessage="1" showErrorMessage="1" sqref="D5:D104">
      <formula1>$Q$7:$Q$16</formula1>
    </dataValidation>
    <dataValidation allowBlank="1" sqref="M29:M36 M14:M23"/>
    <dataValidation type="list" allowBlank="1" showInputMessage="1" showErrorMessage="1" sqref="L29:L36">
      <formula1>"Výběr,Vklad"</formula1>
    </dataValidation>
    <dataValidation type="list" allowBlank="1" showInputMessage="1" showErrorMessage="1" sqref="F5:F104">
      <formula1>$Q$30:$Q$31</formula1>
    </dataValidation>
  </dataValidations>
  <printOptions horizontalCentered="1"/>
  <pageMargins left="0.3937007874015748" right="0.3937007874015748" top="0.3937007874015748" bottom="0.3937007874015748" header="0" footer="0"/>
  <pageSetup fitToHeight="5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Útraty</dc:title>
  <dc:subject/>
  <dc:creator>igamenir</dc:creator>
  <cp:keywords/>
  <dc:description/>
  <cp:lastModifiedBy>Pavel</cp:lastModifiedBy>
  <cp:lastPrinted>2008-09-03T13:42:12Z</cp:lastPrinted>
  <dcterms:created xsi:type="dcterms:W3CDTF">2008-07-07T07:18:39Z</dcterms:created>
  <dcterms:modified xsi:type="dcterms:W3CDTF">2012-02-28T12:37:10Z</dcterms:modified>
  <cp:category/>
  <cp:version/>
  <cp:contentType/>
  <cp:contentStatus/>
</cp:coreProperties>
</file>